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4970" windowHeight="9105" tabRatio="601" firstSheet="1" activeTab="6"/>
  </bookViews>
  <sheets>
    <sheet name="1день" sheetId="1" r:id="rId1"/>
    <sheet name="2день" sheetId="2" r:id="rId2"/>
    <sheet name="3день" sheetId="3" r:id="rId3"/>
    <sheet name="4день" sheetId="4" r:id="rId4"/>
    <sheet name="5день" sheetId="5" r:id="rId5"/>
    <sheet name="6день" sheetId="6" r:id="rId6"/>
    <sheet name="7день" sheetId="7" r:id="rId7"/>
  </sheets>
  <calcPr calcId="144525"/>
</workbook>
</file>

<file path=xl/calcChain.xml><?xml version="1.0" encoding="utf-8"?>
<calcChain xmlns="http://schemas.openxmlformats.org/spreadsheetml/2006/main">
  <c r="AH31" i="7" l="1"/>
  <c r="AH33" i="7" s="1"/>
  <c r="AG31" i="7"/>
  <c r="AG33" i="7" s="1"/>
  <c r="AF31" i="7"/>
  <c r="AF33" i="7" s="1"/>
  <c r="AE31" i="7"/>
  <c r="AE33" i="7" s="1"/>
  <c r="AD31" i="7"/>
  <c r="AD33" i="7" s="1"/>
  <c r="AB31" i="7"/>
  <c r="AB33" i="7" s="1"/>
  <c r="AA31" i="7"/>
  <c r="AA33" i="7" s="1"/>
  <c r="Z31" i="7"/>
  <c r="Z33" i="7" s="1"/>
  <c r="Y31" i="7"/>
  <c r="Y33" i="7" s="1"/>
  <c r="X31" i="7"/>
  <c r="X33" i="7" s="1"/>
  <c r="W31" i="7"/>
  <c r="W33" i="7" s="1"/>
  <c r="V31" i="7"/>
  <c r="V33" i="7" s="1"/>
  <c r="U31" i="7"/>
  <c r="U33" i="7" s="1"/>
  <c r="T31" i="7"/>
  <c r="T33" i="7" s="1"/>
  <c r="Q31" i="7"/>
  <c r="Q33" i="7" s="1"/>
  <c r="P31" i="7"/>
  <c r="P33" i="7" s="1"/>
  <c r="O31" i="7"/>
  <c r="O33" i="7" s="1"/>
  <c r="M31" i="7"/>
  <c r="M33" i="7" s="1"/>
  <c r="AL27" i="7"/>
  <c r="AL31" i="7" s="1"/>
  <c r="AL33" i="7" s="1"/>
  <c r="AK24" i="7"/>
  <c r="AK31" i="7" s="1"/>
  <c r="AK33" i="7" s="1"/>
  <c r="AJ22" i="7"/>
  <c r="AJ31" i="7" s="1"/>
  <c r="AJ33" i="7" s="1"/>
  <c r="AI20" i="7"/>
  <c r="AI31" i="7" s="1"/>
  <c r="AI33" i="7" s="1"/>
  <c r="AC12" i="7"/>
  <c r="AC31" i="7" s="1"/>
  <c r="AC33" i="7" s="1"/>
  <c r="R10" i="7"/>
  <c r="R31" i="7" s="1"/>
  <c r="R33" i="7" s="1"/>
  <c r="S7" i="7"/>
  <c r="S6" i="7"/>
  <c r="S31" i="7" s="1"/>
  <c r="S33" i="7" s="1"/>
  <c r="N6" i="7"/>
  <c r="N31" i="7" s="1"/>
  <c r="N33" i="7" s="1"/>
  <c r="L6" i="7"/>
  <c r="L31" i="7" s="1"/>
  <c r="L33" i="7" s="1"/>
  <c r="AG33" i="6"/>
  <c r="AE33" i="6"/>
  <c r="AA33" i="6"/>
  <c r="Y33" i="6"/>
  <c r="W33" i="6"/>
  <c r="U33" i="6"/>
  <c r="Q33" i="6"/>
  <c r="O33" i="6"/>
  <c r="M33" i="6"/>
  <c r="AL31" i="6"/>
  <c r="AL33" i="6" s="1"/>
  <c r="AJ31" i="6"/>
  <c r="AJ33" i="6" s="1"/>
  <c r="AH31" i="6"/>
  <c r="AH33" i="6" s="1"/>
  <c r="AG31" i="6"/>
  <c r="AF31" i="6"/>
  <c r="AF33" i="6" s="1"/>
  <c r="AE31" i="6"/>
  <c r="AD31" i="6"/>
  <c r="AD33" i="6" s="1"/>
  <c r="AB31" i="6"/>
  <c r="AB33" i="6" s="1"/>
  <c r="AA31" i="6"/>
  <c r="Z31" i="6"/>
  <c r="Z33" i="6" s="1"/>
  <c r="Y31" i="6"/>
  <c r="X31" i="6"/>
  <c r="X33" i="6" s="1"/>
  <c r="W31" i="6"/>
  <c r="V31" i="6"/>
  <c r="V33" i="6" s="1"/>
  <c r="U31" i="6"/>
  <c r="T31" i="6"/>
  <c r="T33" i="6" s="1"/>
  <c r="Q31" i="6"/>
  <c r="P31" i="6"/>
  <c r="P33" i="6" s="1"/>
  <c r="O31" i="6"/>
  <c r="N31" i="6"/>
  <c r="N33" i="6" s="1"/>
  <c r="M31" i="6"/>
  <c r="AL27" i="6"/>
  <c r="AK24" i="6"/>
  <c r="AK31" i="6" s="1"/>
  <c r="AK33" i="6" s="1"/>
  <c r="AJ22" i="6"/>
  <c r="AI20" i="6"/>
  <c r="AI31" i="6" s="1"/>
  <c r="AI33" i="6" s="1"/>
  <c r="AC12" i="6"/>
  <c r="AC31" i="6" s="1"/>
  <c r="AC33" i="6" s="1"/>
  <c r="R10" i="6"/>
  <c r="R31" i="6" s="1"/>
  <c r="R33" i="6" s="1"/>
  <c r="S7" i="6"/>
  <c r="S6" i="6"/>
  <c r="S31" i="6" s="1"/>
  <c r="S33" i="6" s="1"/>
  <c r="N6" i="6"/>
  <c r="L6" i="6"/>
  <c r="L31" i="6" s="1"/>
  <c r="L33" i="6" s="1"/>
  <c r="AH31" i="5"/>
  <c r="AH33" i="5" s="1"/>
  <c r="AG31" i="5"/>
  <c r="AG33" i="5" s="1"/>
  <c r="AF31" i="5"/>
  <c r="AF33" i="5" s="1"/>
  <c r="AE31" i="5"/>
  <c r="AE33" i="5" s="1"/>
  <c r="AD31" i="5"/>
  <c r="AD33" i="5" s="1"/>
  <c r="AB31" i="5"/>
  <c r="AB33" i="5" s="1"/>
  <c r="AA31" i="5"/>
  <c r="AA33" i="5" s="1"/>
  <c r="Z31" i="5"/>
  <c r="Z33" i="5" s="1"/>
  <c r="Y31" i="5"/>
  <c r="Y33" i="5" s="1"/>
  <c r="X31" i="5"/>
  <c r="X33" i="5" s="1"/>
  <c r="W31" i="5"/>
  <c r="W33" i="5" s="1"/>
  <c r="V31" i="5"/>
  <c r="V33" i="5" s="1"/>
  <c r="U31" i="5"/>
  <c r="U33" i="5" s="1"/>
  <c r="T31" i="5"/>
  <c r="T33" i="5" s="1"/>
  <c r="Q31" i="5"/>
  <c r="Q33" i="5" s="1"/>
  <c r="P31" i="5"/>
  <c r="P33" i="5" s="1"/>
  <c r="O31" i="5"/>
  <c r="O33" i="5" s="1"/>
  <c r="M31" i="5"/>
  <c r="M33" i="5" s="1"/>
  <c r="AL27" i="5"/>
  <c r="AL31" i="5" s="1"/>
  <c r="AL33" i="5" s="1"/>
  <c r="AK24" i="5"/>
  <c r="AK31" i="5" s="1"/>
  <c r="AK33" i="5" s="1"/>
  <c r="AJ22" i="5"/>
  <c r="AJ31" i="5" s="1"/>
  <c r="AJ33" i="5" s="1"/>
  <c r="AI20" i="5"/>
  <c r="AI31" i="5" s="1"/>
  <c r="AI33" i="5" s="1"/>
  <c r="AC12" i="5"/>
  <c r="AC31" i="5" s="1"/>
  <c r="AC33" i="5" s="1"/>
  <c r="R10" i="5"/>
  <c r="R31" i="5" s="1"/>
  <c r="R33" i="5" s="1"/>
  <c r="S7" i="5"/>
  <c r="S6" i="5"/>
  <c r="S31" i="5" s="1"/>
  <c r="S33" i="5" s="1"/>
  <c r="N6" i="5"/>
  <c r="N31" i="5" s="1"/>
  <c r="N33" i="5" s="1"/>
  <c r="L6" i="5"/>
  <c r="L31" i="5" s="1"/>
  <c r="L33" i="5" s="1"/>
  <c r="AH31" i="4"/>
  <c r="AH33" i="4" s="1"/>
  <c r="AG31" i="4"/>
  <c r="AG33" i="4" s="1"/>
  <c r="AF31" i="4"/>
  <c r="AF33" i="4" s="1"/>
  <c r="AE31" i="4"/>
  <c r="AE33" i="4" s="1"/>
  <c r="AD31" i="4"/>
  <c r="AD33" i="4" s="1"/>
  <c r="AB31" i="4"/>
  <c r="AB33" i="4" s="1"/>
  <c r="AA31" i="4"/>
  <c r="AA33" i="4" s="1"/>
  <c r="Z31" i="4"/>
  <c r="Z33" i="4" s="1"/>
  <c r="Y31" i="4"/>
  <c r="Y33" i="4" s="1"/>
  <c r="X31" i="4"/>
  <c r="X33" i="4" s="1"/>
  <c r="W31" i="4"/>
  <c r="W33" i="4" s="1"/>
  <c r="V31" i="4"/>
  <c r="V33" i="4" s="1"/>
  <c r="U31" i="4"/>
  <c r="U33" i="4" s="1"/>
  <c r="T31" i="4"/>
  <c r="T33" i="4" s="1"/>
  <c r="Q31" i="4"/>
  <c r="Q33" i="4" s="1"/>
  <c r="P31" i="4"/>
  <c r="P33" i="4" s="1"/>
  <c r="O31" i="4"/>
  <c r="O33" i="4" s="1"/>
  <c r="M31" i="4"/>
  <c r="M33" i="4" s="1"/>
  <c r="AL27" i="4"/>
  <c r="AL31" i="4" s="1"/>
  <c r="AL33" i="4" s="1"/>
  <c r="AK24" i="4"/>
  <c r="AK31" i="4" s="1"/>
  <c r="AK33" i="4" s="1"/>
  <c r="AJ22" i="4"/>
  <c r="AJ31" i="4" s="1"/>
  <c r="AJ33" i="4" s="1"/>
  <c r="AI20" i="4"/>
  <c r="AI31" i="4" s="1"/>
  <c r="AI33" i="4" s="1"/>
  <c r="AC12" i="4"/>
  <c r="AC31" i="4" s="1"/>
  <c r="AC33" i="4" s="1"/>
  <c r="R10" i="4"/>
  <c r="R31" i="4" s="1"/>
  <c r="R33" i="4" s="1"/>
  <c r="S7" i="4"/>
  <c r="S6" i="4"/>
  <c r="S31" i="4" s="1"/>
  <c r="S33" i="4" s="1"/>
  <c r="N6" i="4"/>
  <c r="N31" i="4" s="1"/>
  <c r="N33" i="4" s="1"/>
  <c r="L6" i="4"/>
  <c r="L31" i="4" s="1"/>
  <c r="L33" i="4" s="1"/>
  <c r="AG30" i="3"/>
  <c r="AG32" i="3" s="1"/>
  <c r="M30" i="3"/>
  <c r="N30" i="3"/>
  <c r="O30" i="3"/>
  <c r="Q30" i="3"/>
  <c r="Q32" i="3" s="1"/>
  <c r="P5" i="3"/>
  <c r="P30" i="3" s="1"/>
  <c r="P32" i="3" s="1"/>
  <c r="N32" i="3"/>
  <c r="AJ30" i="3"/>
  <c r="AJ32" i="3" s="1"/>
  <c r="AI30" i="3"/>
  <c r="AI32" i="3" s="1"/>
  <c r="AE30" i="3"/>
  <c r="AE32" i="3" s="1"/>
  <c r="AD30" i="3"/>
  <c r="AD32" i="3" s="1"/>
  <c r="AA30" i="3"/>
  <c r="AA32" i="3" s="1"/>
  <c r="W30" i="3"/>
  <c r="W32" i="3" s="1"/>
  <c r="V30" i="3"/>
  <c r="V32" i="3" s="1"/>
  <c r="U30" i="3"/>
  <c r="U32" i="3" s="1"/>
  <c r="R30" i="3"/>
  <c r="R32" i="3" s="1"/>
  <c r="O32" i="3"/>
  <c r="M32" i="3"/>
  <c r="L30" i="3"/>
  <c r="L32" i="3" s="1"/>
  <c r="T30" i="3"/>
  <c r="T32" i="3" s="1"/>
  <c r="AH19" i="3"/>
  <c r="AH30" i="3" s="1"/>
  <c r="AH32" i="3" s="1"/>
  <c r="AF30" i="3"/>
  <c r="AF32" i="3" s="1"/>
  <c r="AK30" i="3"/>
  <c r="AK32" i="3" s="1"/>
  <c r="AC30" i="3"/>
  <c r="AC32" i="3" s="1"/>
  <c r="AB12" i="3"/>
  <c r="AB30" i="3" s="1"/>
  <c r="AB32" i="3" s="1"/>
  <c r="Z12" i="3"/>
  <c r="Z30" i="3" s="1"/>
  <c r="Z32" i="3" s="1"/>
  <c r="Y12" i="3"/>
  <c r="Y30" i="3" s="1"/>
  <c r="Y32" i="3" s="1"/>
  <c r="S10" i="3"/>
  <c r="S30" i="3" s="1"/>
  <c r="S32" i="3" s="1"/>
  <c r="X7" i="3"/>
  <c r="X6" i="3"/>
  <c r="AJ30" i="2"/>
  <c r="AJ32" i="2" s="1"/>
  <c r="AK15" i="2"/>
  <c r="AK30" i="2" s="1"/>
  <c r="AK32" i="2" s="1"/>
  <c r="AG30" i="2"/>
  <c r="AG32" i="2" s="1"/>
  <c r="AI30" i="2"/>
  <c r="AI32" i="2" s="1"/>
  <c r="AH19" i="2"/>
  <c r="AH30" i="2" s="1"/>
  <c r="AH32" i="2" s="1"/>
  <c r="AF30" i="2"/>
  <c r="AF32" i="2" s="1"/>
  <c r="AE18" i="2"/>
  <c r="AE30" i="2" s="1"/>
  <c r="AE32" i="2" s="1"/>
  <c r="AD30" i="2"/>
  <c r="AD32" i="2" s="1"/>
  <c r="AC30" i="2"/>
  <c r="AC32" i="2" s="1"/>
  <c r="AB13" i="2"/>
  <c r="AB30" i="2" s="1"/>
  <c r="AB32" i="2" s="1"/>
  <c r="Z30" i="2"/>
  <c r="Z32" i="2" s="1"/>
  <c r="AA21" i="2"/>
  <c r="AA12" i="2"/>
  <c r="AA30" i="2" s="1"/>
  <c r="AA32" i="2" s="1"/>
  <c r="Y12" i="2"/>
  <c r="Y30" i="2" s="1"/>
  <c r="Y32" i="2" s="1"/>
  <c r="X12" i="2"/>
  <c r="X30" i="2" s="1"/>
  <c r="X32" i="2" s="1"/>
  <c r="T30" i="2"/>
  <c r="T32" i="2" s="1"/>
  <c r="U30" i="2"/>
  <c r="U32" i="2" s="1"/>
  <c r="V30" i="2"/>
  <c r="V32" i="2" s="1"/>
  <c r="W7" i="2"/>
  <c r="W6" i="2"/>
  <c r="S30" i="2"/>
  <c r="S32" i="2" s="1"/>
  <c r="S22" i="2"/>
  <c r="R30" i="2"/>
  <c r="R32" i="2" s="1"/>
  <c r="R10" i="2"/>
  <c r="O30" i="2"/>
  <c r="O32" i="2" s="1"/>
  <c r="P30" i="2"/>
  <c r="P32" i="2" s="1"/>
  <c r="Q30" i="2"/>
  <c r="Q32" i="2" s="1"/>
  <c r="N30" i="2"/>
  <c r="N32" i="2" s="1"/>
  <c r="M30" i="2"/>
  <c r="M32" i="2" s="1"/>
  <c r="N34" i="1"/>
  <c r="P34" i="1"/>
  <c r="AL32" i="1"/>
  <c r="AL34" i="1" s="1"/>
  <c r="AL28" i="1"/>
  <c r="AK32" i="1"/>
  <c r="AK34" i="1" s="1"/>
  <c r="AK25" i="1"/>
  <c r="AJ32" i="1"/>
  <c r="AJ34" i="1" s="1"/>
  <c r="AJ23" i="1"/>
  <c r="AI32" i="1"/>
  <c r="AI34" i="1" s="1"/>
  <c r="AI21" i="1"/>
  <c r="AH32" i="1"/>
  <c r="AH34" i="1" s="1"/>
  <c r="AG32" i="1"/>
  <c r="AG34" i="1" s="1"/>
  <c r="AF32" i="1"/>
  <c r="AF34" i="1" s="1"/>
  <c r="AE32" i="1"/>
  <c r="AE34" i="1" s="1"/>
  <c r="AD32" i="1"/>
  <c r="AD34" i="1" s="1"/>
  <c r="AB32" i="1"/>
  <c r="AB34" i="1" s="1"/>
  <c r="AA32" i="1"/>
  <c r="AA34" i="1" s="1"/>
  <c r="Z32" i="1"/>
  <c r="Z34" i="1" s="1"/>
  <c r="Y32" i="1"/>
  <c r="Y34" i="1" s="1"/>
  <c r="X32" i="1"/>
  <c r="X34" i="1" s="1"/>
  <c r="W32" i="1"/>
  <c r="W34" i="1" s="1"/>
  <c r="V32" i="1"/>
  <c r="V34" i="1" s="1"/>
  <c r="U32" i="1"/>
  <c r="U34" i="1" s="1"/>
  <c r="T32" i="1"/>
  <c r="T34" i="1" s="1"/>
  <c r="AC13" i="1"/>
  <c r="AC32" i="1" s="1"/>
  <c r="AC34" i="1" s="1"/>
  <c r="S8" i="1"/>
  <c r="S7" i="1"/>
  <c r="R32" i="1"/>
  <c r="R34" i="1" s="1"/>
  <c r="R11" i="1"/>
  <c r="Q32" i="1"/>
  <c r="Q34" i="1" s="1"/>
  <c r="P32" i="1"/>
  <c r="O32" i="1"/>
  <c r="O34" i="1" s="1"/>
  <c r="N7" i="1"/>
  <c r="N32" i="1" s="1"/>
  <c r="M32" i="1"/>
  <c r="M34" i="1" s="1"/>
  <c r="L7" i="1"/>
  <c r="L32" i="1" s="1"/>
  <c r="L34" i="1" s="1"/>
  <c r="H27" i="7"/>
  <c r="G27" i="7"/>
  <c r="F27" i="7"/>
  <c r="E27" i="7"/>
  <c r="I25" i="7"/>
  <c r="H25" i="7"/>
  <c r="G25" i="7"/>
  <c r="F25" i="7"/>
  <c r="E25" i="7"/>
  <c r="I20" i="7"/>
  <c r="H20" i="7"/>
  <c r="G20" i="7"/>
  <c r="F20" i="7"/>
  <c r="E20" i="7"/>
  <c r="I17" i="7"/>
  <c r="H17" i="7"/>
  <c r="G17" i="7"/>
  <c r="F17" i="7"/>
  <c r="E17" i="7"/>
  <c r="I9" i="7"/>
  <c r="H9" i="7"/>
  <c r="G9" i="7"/>
  <c r="F9" i="7"/>
  <c r="E9" i="7"/>
  <c r="H28" i="6"/>
  <c r="G28" i="6"/>
  <c r="F28" i="6"/>
  <c r="E28" i="6"/>
  <c r="H26" i="6"/>
  <c r="G26" i="6"/>
  <c r="F26" i="6"/>
  <c r="E26" i="6"/>
  <c r="H21" i="6"/>
  <c r="G21" i="6"/>
  <c r="F21" i="6"/>
  <c r="E21" i="6"/>
  <c r="I18" i="6"/>
  <c r="H18" i="6"/>
  <c r="G18" i="6"/>
  <c r="F18" i="6"/>
  <c r="E18" i="6"/>
  <c r="I9" i="6"/>
  <c r="H9" i="6"/>
  <c r="G9" i="6"/>
  <c r="F9" i="6"/>
  <c r="E9" i="6"/>
  <c r="H27" i="5"/>
  <c r="G27" i="5"/>
  <c r="F27" i="5"/>
  <c r="E27" i="5"/>
  <c r="H25" i="5"/>
  <c r="G25" i="5"/>
  <c r="F25" i="5"/>
  <c r="E25" i="5"/>
  <c r="H20" i="5"/>
  <c r="G20" i="5"/>
  <c r="F20" i="5"/>
  <c r="E20" i="5"/>
  <c r="H17" i="5"/>
  <c r="G17" i="5"/>
  <c r="F17" i="5"/>
  <c r="E17" i="5"/>
  <c r="I9" i="5"/>
  <c r="H9" i="5"/>
  <c r="G9" i="5"/>
  <c r="G28" i="5" s="1"/>
  <c r="F9" i="5"/>
  <c r="E9" i="5"/>
  <c r="E28" i="5" s="1"/>
  <c r="H28" i="4"/>
  <c r="G28" i="4"/>
  <c r="F28" i="4"/>
  <c r="E28" i="4"/>
  <c r="H26" i="4"/>
  <c r="G26" i="4"/>
  <c r="F26" i="4"/>
  <c r="E26" i="4"/>
  <c r="H21" i="4"/>
  <c r="G21" i="4"/>
  <c r="F21" i="4"/>
  <c r="E21" i="4"/>
  <c r="I18" i="4"/>
  <c r="H18" i="4"/>
  <c r="G18" i="4"/>
  <c r="F18" i="4"/>
  <c r="E18" i="4"/>
  <c r="I9" i="4"/>
  <c r="I29" i="4" s="1"/>
  <c r="H9" i="4"/>
  <c r="G9" i="4"/>
  <c r="F9" i="4"/>
  <c r="E9" i="4"/>
  <c r="I27" i="3"/>
  <c r="H27" i="3"/>
  <c r="G27" i="3"/>
  <c r="F27" i="3"/>
  <c r="E27" i="3"/>
  <c r="H25" i="3"/>
  <c r="G25" i="3"/>
  <c r="F25" i="3"/>
  <c r="E25" i="3"/>
  <c r="I20" i="3"/>
  <c r="H20" i="3"/>
  <c r="G20" i="3"/>
  <c r="F20" i="3"/>
  <c r="E20" i="3"/>
  <c r="I17" i="3"/>
  <c r="H17" i="3"/>
  <c r="G17" i="3"/>
  <c r="F17" i="3"/>
  <c r="E17" i="3"/>
  <c r="D17" i="3"/>
  <c r="C17" i="3"/>
  <c r="I9" i="3"/>
  <c r="H9" i="3"/>
  <c r="G9" i="3"/>
  <c r="F9" i="3"/>
  <c r="E9" i="3"/>
  <c r="I27" i="2"/>
  <c r="H27" i="2"/>
  <c r="G27" i="2"/>
  <c r="F27" i="2"/>
  <c r="E27" i="2"/>
  <c r="I25" i="2"/>
  <c r="H25" i="2"/>
  <c r="G25" i="2"/>
  <c r="F25" i="2"/>
  <c r="E25" i="2"/>
  <c r="I20" i="2"/>
  <c r="H20" i="2"/>
  <c r="G20" i="2"/>
  <c r="F20" i="2"/>
  <c r="E20" i="2"/>
  <c r="I17" i="2"/>
  <c r="H17" i="2"/>
  <c r="G17" i="2"/>
  <c r="F17" i="2"/>
  <c r="E17" i="2"/>
  <c r="I9" i="2"/>
  <c r="H9" i="2"/>
  <c r="G9" i="2"/>
  <c r="F9" i="2"/>
  <c r="E9" i="2"/>
  <c r="F29" i="4" l="1"/>
  <c r="H29" i="4"/>
  <c r="F28" i="7"/>
  <c r="H28" i="7"/>
  <c r="X30" i="3"/>
  <c r="X32" i="3" s="1"/>
  <c r="F28" i="3"/>
  <c r="H28" i="3"/>
  <c r="W30" i="2"/>
  <c r="W32" i="2" s="1"/>
  <c r="F29" i="6"/>
  <c r="H29" i="6"/>
  <c r="E28" i="3"/>
  <c r="G28" i="3"/>
  <c r="I28" i="3"/>
  <c r="E29" i="4"/>
  <c r="G29" i="4"/>
  <c r="F28" i="5"/>
  <c r="H28" i="5"/>
  <c r="E29" i="6"/>
  <c r="G29" i="6"/>
  <c r="I29" i="6"/>
  <c r="E28" i="7"/>
  <c r="G28" i="7"/>
  <c r="I28" i="7"/>
  <c r="S32" i="1"/>
  <c r="S34" i="1" s="1"/>
  <c r="F28" i="2"/>
  <c r="H28" i="2"/>
  <c r="L27" i="2" s="1"/>
  <c r="E28" i="2"/>
  <c r="G28" i="2"/>
  <c r="I28" i="2"/>
  <c r="L17" i="2"/>
  <c r="I29" i="1"/>
  <c r="H29" i="1"/>
  <c r="G29" i="1"/>
  <c r="F29" i="1"/>
  <c r="E29" i="1"/>
  <c r="I27" i="1"/>
  <c r="H27" i="1"/>
  <c r="G27" i="1"/>
  <c r="F27" i="1"/>
  <c r="E27" i="1"/>
  <c r="I22" i="1"/>
  <c r="H22" i="1"/>
  <c r="G22" i="1"/>
  <c r="F22" i="1"/>
  <c r="E22" i="1"/>
  <c r="I19" i="1"/>
  <c r="H19" i="1"/>
  <c r="G19" i="1"/>
  <c r="F19" i="1"/>
  <c r="E19" i="1"/>
  <c r="I10" i="1"/>
  <c r="H10" i="1"/>
  <c r="G10" i="1"/>
  <c r="F10" i="1"/>
  <c r="E10" i="1"/>
  <c r="L25" i="2" l="1"/>
  <c r="L9" i="2"/>
  <c r="L20" i="2"/>
  <c r="E30" i="1"/>
  <c r="G30" i="1"/>
  <c r="I30" i="1"/>
  <c r="F30" i="1"/>
  <c r="H30" i="1"/>
</calcChain>
</file>

<file path=xl/sharedStrings.xml><?xml version="1.0" encoding="utf-8"?>
<sst xmlns="http://schemas.openxmlformats.org/spreadsheetml/2006/main" count="666" uniqueCount="264">
  <si>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</si>
  <si>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</si>
  <si>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</si>
  <si>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</si>
  <si>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</si>
  <si>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</si>
  <si>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</si>
  <si>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</si>
  <si>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</si>
  <si>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 xml:space="preserve">Б </t>
  </si>
  <si>
    <t xml:space="preserve">Ж </t>
  </si>
  <si>
    <t xml:space="preserve">У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</si>
  <si>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</si>
  <si>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</si>
  <si>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</si>
  <si>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</si>
  <si>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</si>
  <si>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</si>
  <si>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</si>
  <si>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</si>
  <si>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</si>
  <si>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</si>
  <si>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</si>
  <si>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</si>
  <si>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</si>
  <si>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</si>
  <si>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</si>
  <si>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№ 9.2</t>
  </si>
  <si>
    <t>Суп  с гороховый с  мясом и картофелем</t>
  </si>
  <si>
    <t>№ 1.1</t>
  </si>
  <si>
    <t xml:space="preserve">Котлеты из говядины  </t>
  </si>
  <si>
    <t>№ 2.1</t>
  </si>
  <si>
    <t>Соус томатный</t>
  </si>
  <si>
    <t>№ 12.1</t>
  </si>
  <si>
    <t>№ 7.2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</si>
  <si>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</si>
  <si>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</si>
  <si>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</si>
  <si>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</si>
  <si>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</si>
  <si>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</si>
  <si>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</si>
  <si>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№ 11.8</t>
  </si>
  <si>
    <t>Итого полдник</t>
  </si>
  <si>
    <t>Ужин:</t>
  </si>
  <si>
    <t>Рыба припущенная со сметанным соусом</t>
  </si>
  <si>
    <t>№ 4.1</t>
  </si>
  <si>
    <t>№ 8.1</t>
  </si>
  <si>
    <t>Чай с сахаром и лимоном</t>
  </si>
  <si>
    <t>№ 11.5</t>
  </si>
  <si>
    <t>Хлеб пшеичный</t>
  </si>
  <si>
    <t>Итого ужин</t>
  </si>
  <si>
    <t>Ужин 2</t>
  </si>
  <si>
    <t>Кисломолочный продукт</t>
  </si>
  <si>
    <t>№ 6.8</t>
  </si>
  <si>
    <t>Итого ужиин 2</t>
  </si>
  <si>
    <t>Итого за первый день:</t>
  </si>
  <si>
    <t>Среднедневная сбалансированность</t>
  </si>
  <si>
    <t>Сырники из творога</t>
  </si>
  <si>
    <t>№ 71</t>
  </si>
  <si>
    <t>Каша овсяная "Геркулес" вязкая с маслом сливочным</t>
  </si>
  <si>
    <t>№ 7.3</t>
  </si>
  <si>
    <t>Кофейный напиток</t>
  </si>
  <si>
    <t>№ 11.2</t>
  </si>
  <si>
    <t>Салат из белокачанной  капусты с морковью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</si>
  <si>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</si>
  <si>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</si>
  <si>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</si>
  <si>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</si>
  <si>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</si>
  <si>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</si>
  <si>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</si>
  <si>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</si>
  <si>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</si>
  <si>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</si>
  <si>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№ 10.1</t>
  </si>
  <si>
    <t>Сок по наличию</t>
  </si>
  <si>
    <t>№ 13.3</t>
  </si>
  <si>
    <t>Фрукты свежие по наличию</t>
  </si>
  <si>
    <t>Фрикадельки</t>
  </si>
  <si>
    <t>№ 2.3</t>
  </si>
  <si>
    <t>Капуста тушёрая</t>
  </si>
  <si>
    <t>№ 9.1</t>
  </si>
  <si>
    <t>Чай с сахаром</t>
  </si>
  <si>
    <t>№ 11.4</t>
  </si>
  <si>
    <t>№10.7</t>
  </si>
  <si>
    <t>Ужин2</t>
  </si>
  <si>
    <t>Итого ужин 2</t>
  </si>
  <si>
    <t>Итого за 2-ой день:</t>
  </si>
  <si>
    <t>Яйцо вареное</t>
  </si>
  <si>
    <t>1шт</t>
  </si>
  <si>
    <t>1 шт</t>
  </si>
  <si>
    <t>№ 5.2</t>
  </si>
  <si>
    <t>Каша пшённая</t>
  </si>
  <si>
    <t>№ 7.4</t>
  </si>
  <si>
    <t>Овощи натуральные соленые.</t>
  </si>
  <si>
    <t>№ 9.8</t>
  </si>
  <si>
    <t>Щи из свежей капусты с картофелем с мясом (говядиной), сметаной</t>
  </si>
  <si>
    <t>№ 1.3</t>
  </si>
  <si>
    <t>Гуляш</t>
  </si>
  <si>
    <t>№ 2.4</t>
  </si>
  <si>
    <t>Перловка</t>
  </si>
  <si>
    <t>№ 10.3</t>
  </si>
  <si>
    <t>Ужин</t>
  </si>
  <si>
    <t xml:space="preserve">Колбаса отварная </t>
  </si>
  <si>
    <t>№ 2.6</t>
  </si>
  <si>
    <t>Макаронные изделия отварные с маслом</t>
  </si>
  <si>
    <t>№ 8.4</t>
  </si>
  <si>
    <t>Кефир</t>
  </si>
  <si>
    <t>№ 6.7</t>
  </si>
  <si>
    <t>Итого за 3-ий день:</t>
  </si>
  <si>
    <t>Масло (порциями)</t>
  </si>
  <si>
    <t>№ 7.7</t>
  </si>
  <si>
    <t>Обед</t>
  </si>
  <si>
    <t>Суп  с крупой</t>
  </si>
  <si>
    <t>№ 1.6</t>
  </si>
  <si>
    <t xml:space="preserve">Котлеты рыбные 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</si>
  <si>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</si>
  <si>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</si>
  <si>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</si>
  <si>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</si>
  <si>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</si>
  <si>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</si>
  <si>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Гречка рассыпчатая </t>
  </si>
  <si>
    <t>Итого за 4-ий день:</t>
  </si>
  <si>
    <t>хлеб пшеничный</t>
  </si>
  <si>
    <t>№8</t>
  </si>
  <si>
    <t>Помидор свежий</t>
  </si>
  <si>
    <t>№ 9.9</t>
  </si>
  <si>
    <t>Борщ с капустой и картофелем, мясом и сметаной</t>
  </si>
  <si>
    <t>№ 1.4</t>
  </si>
  <si>
    <t>Птица, отварная</t>
  </si>
  <si>
    <t>№ 3.2</t>
  </si>
  <si>
    <t xml:space="preserve">Компот из кураги </t>
  </si>
  <si>
    <t>№10.5</t>
  </si>
  <si>
    <t>№ 13.1</t>
  </si>
  <si>
    <t>Мясо отварное</t>
  </si>
  <si>
    <t>Картофель тушёный с луком</t>
  </si>
  <si>
    <t>хлеб пшеичный</t>
  </si>
  <si>
    <t>Итого ужин2</t>
  </si>
  <si>
    <t>Итого за 5-ий день:</t>
  </si>
  <si>
    <t>Завтрак</t>
  </si>
  <si>
    <t>Итого  завтрак</t>
  </si>
  <si>
    <t>Салат капуста с морковкой "витаминный"</t>
  </si>
  <si>
    <t>Суп картофельный с мясными фрикадельками</t>
  </si>
  <si>
    <t>№ 1.7</t>
  </si>
  <si>
    <t xml:space="preserve">Биточки из говядины  </t>
  </si>
  <si>
    <t>Итого  обед</t>
  </si>
  <si>
    <t>Итого за 6-ий день:</t>
  </si>
  <si>
    <t xml:space="preserve">Салат из моркови </t>
  </si>
  <si>
    <t xml:space="preserve">№9.3 </t>
  </si>
  <si>
    <t>Суп крестьянский, с мясом и со сметаной</t>
  </si>
  <si>
    <t>№ 1.8</t>
  </si>
  <si>
    <t>Итого за 7-ий день:</t>
  </si>
  <si>
    <t>Сосиски отварные</t>
  </si>
  <si>
    <t>кефир</t>
  </si>
  <si>
    <t>2 завтрак</t>
  </si>
  <si>
    <t>Фито-чай с сахаром</t>
  </si>
  <si>
    <t>Кисель из концентрата</t>
  </si>
  <si>
    <t>Чай с молоком</t>
  </si>
  <si>
    <t>Булочка  обсыпная</t>
  </si>
  <si>
    <t>Овощное рагу</t>
  </si>
  <si>
    <t xml:space="preserve">Картофель отварной </t>
  </si>
  <si>
    <t>Курица в соусе с томатом</t>
  </si>
  <si>
    <t>№8,4</t>
  </si>
  <si>
    <t>Омлет</t>
  </si>
  <si>
    <t>№5.1</t>
  </si>
  <si>
    <t>Пирожок с изюмом</t>
  </si>
  <si>
    <t>Конндитерское изделие</t>
  </si>
  <si>
    <t>Манник соус сметанный</t>
  </si>
  <si>
    <t>Копот из свежих фруктов</t>
  </si>
  <si>
    <t>Напиток из шиповника</t>
  </si>
  <si>
    <t>№8.5</t>
  </si>
  <si>
    <t>№8.2</t>
  </si>
  <si>
    <t>№11.4</t>
  </si>
  <si>
    <t>№11.13</t>
  </si>
  <si>
    <t>№11.12</t>
  </si>
  <si>
    <t>№2.9</t>
  </si>
  <si>
    <t>№9.11</t>
  </si>
  <si>
    <t>№10.8</t>
  </si>
  <si>
    <t>33.4</t>
  </si>
  <si>
    <t>№2.8</t>
  </si>
  <si>
    <t>№11.14</t>
  </si>
  <si>
    <t>№ 11.14</t>
  </si>
  <si>
    <t>Примерное на 1 день дневное циклическое меню для стационарных организаций отдыха  и оздоравления детей</t>
  </si>
  <si>
    <t>Примерное на 2 день дневное циклическое меню для стационарных организаций отдыха  и оздоравления детей</t>
  </si>
  <si>
    <t>Примерное на 3 день дневное циклическое меню для стационарных организаций отдыха  и оздоравления детей</t>
  </si>
  <si>
    <t>Примерное на 4 день дневное циклическое меню для стационарных организаций отдыха  и оздоравления детей</t>
  </si>
  <si>
    <t>Примерное на 5 день дневное циклическое меню для стационарных организаций отдыха  и оздоравления детей</t>
  </si>
  <si>
    <t>Примерное на 6 день дневное циклическое меню для стационарных организаций отдыха  и оздоравления детей</t>
  </si>
  <si>
    <t>Примерное на 7 день дневное циклическое меню для стационарных организаций отдыха  и оздоравления детей</t>
  </si>
  <si>
    <t>сл.масло</t>
  </si>
  <si>
    <t>сыр</t>
  </si>
  <si>
    <t>ячка</t>
  </si>
  <si>
    <t>какао</t>
  </si>
  <si>
    <t>молоко</t>
  </si>
  <si>
    <t>хлеб пн</t>
  </si>
  <si>
    <t xml:space="preserve">фрукты </t>
  </si>
  <si>
    <t>сахар</t>
  </si>
  <si>
    <t>свекла</t>
  </si>
  <si>
    <t>картофель</t>
  </si>
  <si>
    <t>раст масло</t>
  </si>
  <si>
    <t>лук</t>
  </si>
  <si>
    <t>морковь</t>
  </si>
  <si>
    <t>мясо говяжее</t>
  </si>
  <si>
    <t>яйцо</t>
  </si>
  <si>
    <t>гречка</t>
  </si>
  <si>
    <t>кисель</t>
  </si>
  <si>
    <t>творог</t>
  </si>
  <si>
    <t>сгушенка</t>
  </si>
  <si>
    <t>сок натур</t>
  </si>
  <si>
    <t>рыба свежая</t>
  </si>
  <si>
    <t>лимон</t>
  </si>
  <si>
    <t>Итого к выдаче</t>
  </si>
  <si>
    <t>дети</t>
  </si>
  <si>
    <t>горох конс</t>
  </si>
  <si>
    <t>капуста св</t>
  </si>
  <si>
    <t>горох кр</t>
  </si>
  <si>
    <t>изюм</t>
  </si>
  <si>
    <t>Цена</t>
  </si>
  <si>
    <t>Сумма</t>
  </si>
  <si>
    <t>15817,78коп</t>
  </si>
  <si>
    <t>на 1 реб= 416р26к</t>
  </si>
  <si>
    <t>К выдаче</t>
  </si>
  <si>
    <t>Прием пищи</t>
  </si>
  <si>
    <t>Название блюд</t>
  </si>
  <si>
    <t>Пищевые вещества</t>
  </si>
  <si>
    <t>Б</t>
  </si>
  <si>
    <t>Ж</t>
  </si>
  <si>
    <t>У</t>
  </si>
  <si>
    <t>Энергетич</t>
  </si>
  <si>
    <t>Вит С</t>
  </si>
  <si>
    <t>№рецепта</t>
  </si>
  <si>
    <t>%</t>
  </si>
  <si>
    <t>Слив масло</t>
  </si>
  <si>
    <t>геркулес</t>
  </si>
  <si>
    <t>кофе</t>
  </si>
  <si>
    <t>хлеб пш</t>
  </si>
  <si>
    <t>фрукты св</t>
  </si>
  <si>
    <t>перловка</t>
  </si>
  <si>
    <t>сметана</t>
  </si>
  <si>
    <t>мясо говядина</t>
  </si>
  <si>
    <t xml:space="preserve">куры </t>
  </si>
  <si>
    <t>том паста</t>
  </si>
  <si>
    <t>рис</t>
  </si>
  <si>
    <t>мука</t>
  </si>
  <si>
    <t>дрожжи</t>
  </si>
  <si>
    <t>повидло</t>
  </si>
  <si>
    <t>плоды шиповника</t>
  </si>
  <si>
    <t>чай лисма</t>
  </si>
  <si>
    <t>ряженка</t>
  </si>
  <si>
    <t>Сахар</t>
  </si>
  <si>
    <t>Булочка   с повидлом</t>
  </si>
  <si>
    <t>сухофрукты</t>
  </si>
  <si>
    <t>11167руб</t>
  </si>
  <si>
    <t>На 1 реб- 294р</t>
  </si>
  <si>
    <t>Выход блюд с7до 11лет</t>
  </si>
  <si>
    <t>Выход блюд с11лет старше</t>
  </si>
  <si>
    <t>пшено</t>
  </si>
  <si>
    <t>майонез</t>
  </si>
  <si>
    <t>колбаса</t>
  </si>
  <si>
    <t>мак изд</t>
  </si>
  <si>
    <t>курага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</si>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</sst>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4" xfId="0" applyFont="1" applyBorder="1" applyAlignment="1">
      <alignment horizontal="center" wrapText="1"/>
    </xf>
    <xf numFmtId="164" fontId="5" fillId="0" borderId="4" xfId="0" applyNumberFormat="1" applyFont="1" applyFill="1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165" fontId="4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4" xfId="0" applyFont="1" applyFill="1" applyBorder="1" applyAlignment="1">
      <alignment horizontal="left" wrapText="1"/>
    </xf>
    <xf numFmtId="165" fontId="4" fillId="3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center"/>
    </xf>
    <xf numFmtId="0" fontId="0" fillId="0" borderId="4" xfId="0" applyBorder="1"/>
    <xf numFmtId="1" fontId="4" fillId="5" borderId="21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wrapText="1"/>
    </xf>
    <xf numFmtId="1" fontId="15" fillId="0" borderId="21" xfId="0" applyNumberFormat="1" applyFont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0" fontId="13" fillId="0" borderId="4" xfId="0" applyFont="1" applyBorder="1"/>
    <xf numFmtId="2" fontId="15" fillId="5" borderId="21" xfId="0" applyNumberFormat="1" applyFont="1" applyFill="1" applyBorder="1" applyAlignment="1">
      <alignment horizontal="center"/>
    </xf>
    <xf numFmtId="0" fontId="16" fillId="0" borderId="4" xfId="0" applyFont="1" applyBorder="1"/>
    <xf numFmtId="0" fontId="16" fillId="5" borderId="4" xfId="0" applyFont="1" applyFill="1" applyBorder="1"/>
    <xf numFmtId="0" fontId="16" fillId="5" borderId="4" xfId="0" applyFont="1" applyFill="1" applyBorder="1" applyAlignment="1">
      <alignment vertical="center"/>
    </xf>
    <xf numFmtId="1" fontId="15" fillId="5" borderId="21" xfId="0" applyNumberFormat="1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2" fontId="16" fillId="0" borderId="4" xfId="0" applyNumberFormat="1" applyFont="1" applyBorder="1"/>
    <xf numFmtId="164" fontId="16" fillId="0" borderId="4" xfId="0" applyNumberFormat="1" applyFont="1" applyBorder="1"/>
    <xf numFmtId="165" fontId="15" fillId="5" borderId="21" xfId="0" applyNumberFormat="1" applyFont="1" applyFill="1" applyBorder="1" applyAlignment="1">
      <alignment horizontal="center"/>
    </xf>
    <xf numFmtId="165" fontId="16" fillId="5" borderId="4" xfId="0" applyNumberFormat="1" applyFont="1" applyFill="1" applyBorder="1"/>
    <xf numFmtId="0" fontId="16" fillId="0" borderId="21" xfId="0" applyFont="1" applyBorder="1"/>
    <xf numFmtId="0" fontId="16" fillId="5" borderId="21" xfId="0" applyFont="1" applyFill="1" applyBorder="1"/>
    <xf numFmtId="165" fontId="16" fillId="5" borderId="21" xfId="0" applyNumberFormat="1" applyFont="1" applyFill="1" applyBorder="1"/>
    <xf numFmtId="165" fontId="16" fillId="0" borderId="4" xfId="0" applyNumberFormat="1" applyFont="1" applyBorder="1"/>
    <xf numFmtId="0" fontId="13" fillId="0" borderId="23" xfId="0" applyFont="1" applyFill="1" applyBorder="1"/>
    <xf numFmtId="0" fontId="0" fillId="0" borderId="0" xfId="0" applyBorder="1"/>
    <xf numFmtId="0" fontId="4" fillId="0" borderId="11" xfId="0" applyFont="1" applyBorder="1" applyAlignment="1">
      <alignment horizontal="center" wrapText="1"/>
    </xf>
    <xf numFmtId="0" fontId="4" fillId="0" borderId="22" xfId="0" applyFont="1" applyBorder="1" applyAlignment="1">
      <alignment horizontal="left" wrapText="1"/>
    </xf>
    <xf numFmtId="0" fontId="4" fillId="0" borderId="22" xfId="0" applyFont="1" applyBorder="1" applyAlignment="1">
      <alignment horizontal="center"/>
    </xf>
    <xf numFmtId="164" fontId="4" fillId="0" borderId="22" xfId="0" applyNumberFormat="1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4" fillId="3" borderId="21" xfId="0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1" xfId="0" applyBorder="1"/>
    <xf numFmtId="165" fontId="16" fillId="0" borderId="4" xfId="0" applyNumberFormat="1" applyFont="1" applyBorder="1" applyAlignment="1">
      <alignment horizontal="left"/>
    </xf>
    <xf numFmtId="0" fontId="16" fillId="0" borderId="4" xfId="0" applyFont="1" applyBorder="1" applyAlignment="1"/>
    <xf numFmtId="1" fontId="16" fillId="0" borderId="4" xfId="0" applyNumberFormat="1" applyFont="1" applyBorder="1"/>
    <xf numFmtId="165" fontId="16" fillId="0" borderId="5" xfId="0" applyNumberFormat="1" applyFont="1" applyBorder="1"/>
    <xf numFmtId="0" fontId="16" fillId="0" borderId="5" xfId="0" applyFont="1" applyBorder="1"/>
    <xf numFmtId="0" fontId="16" fillId="0" borderId="0" xfId="0" applyFont="1"/>
    <xf numFmtId="0" fontId="15" fillId="5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164" fontId="15" fillId="0" borderId="4" xfId="0" applyNumberFormat="1" applyFont="1" applyFill="1" applyBorder="1" applyAlignment="1">
      <alignment horizontal="left" wrapText="1"/>
    </xf>
    <xf numFmtId="164" fontId="22" fillId="0" borderId="4" xfId="0" applyNumberFormat="1" applyFont="1" applyFill="1" applyBorder="1"/>
    <xf numFmtId="2" fontId="15" fillId="0" borderId="4" xfId="0" applyNumberFormat="1" applyFont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wrapText="1"/>
    </xf>
    <xf numFmtId="2" fontId="15" fillId="3" borderId="4" xfId="0" applyNumberFormat="1" applyFont="1" applyFill="1" applyBorder="1" applyAlignment="1">
      <alignment horizontal="center" wrapText="1"/>
    </xf>
    <xf numFmtId="165" fontId="15" fillId="0" borderId="4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center" wrapText="1"/>
    </xf>
    <xf numFmtId="0" fontId="15" fillId="4" borderId="4" xfId="0" applyFont="1" applyFill="1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0" fillId="0" borderId="0" xfId="0" applyAlignment="1"/>
    <xf numFmtId="0" fontId="14" fillId="0" borderId="4" xfId="0" applyFont="1" applyBorder="1" applyAlignment="1">
      <alignment horizontal="center" textRotation="90" wrapText="1"/>
    </xf>
    <xf numFmtId="0" fontId="4" fillId="0" borderId="22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 wrapText="1"/>
    </xf>
    <xf numFmtId="0" fontId="14" fillId="0" borderId="22" xfId="0" applyFont="1" applyBorder="1" applyAlignment="1">
      <alignment horizontal="center" textRotation="90" wrapText="1"/>
    </xf>
    <xf numFmtId="0" fontId="14" fillId="0" borderId="6" xfId="0" applyFont="1" applyBorder="1" applyAlignment="1">
      <alignment horizontal="center" textRotation="90" wrapText="1"/>
    </xf>
    <xf numFmtId="0" fontId="14" fillId="0" borderId="10" xfId="0" applyFont="1" applyBorder="1" applyAlignment="1">
      <alignment horizontal="center" textRotation="90" wrapText="1"/>
    </xf>
    <xf numFmtId="0" fontId="3" fillId="0" borderId="22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1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164" fontId="5" fillId="0" borderId="2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3" fillId="0" borderId="22" xfId="0" applyFont="1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19" fillId="0" borderId="18" xfId="0" applyFont="1" applyBorder="1" applyAlignment="1">
      <alignment horizontal="center" wrapText="1"/>
    </xf>
    <xf numFmtId="0" fontId="0" fillId="0" borderId="18" xfId="0" applyBorder="1" applyAlignment="1"/>
    <xf numFmtId="0" fontId="13" fillId="0" borderId="22" xfId="0" applyFont="1" applyBorder="1" applyAlignment="1">
      <alignment textRotation="90"/>
    </xf>
    <xf numFmtId="0" fontId="13" fillId="0" borderId="6" xfId="0" applyFont="1" applyBorder="1" applyAlignment="1">
      <alignment textRotation="90"/>
    </xf>
    <xf numFmtId="0" fontId="13" fillId="0" borderId="10" xfId="0" applyFont="1" applyBorder="1" applyAlignment="1">
      <alignment textRotation="90"/>
    </xf>
    <xf numFmtId="0" fontId="13" fillId="0" borderId="4" xfId="0" applyFont="1" applyBorder="1" applyAlignment="1">
      <alignment textRotation="90" wrapText="1"/>
    </xf>
    <xf numFmtId="0" fontId="18" fillId="0" borderId="24" xfId="0" applyFont="1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0" fillId="0" borderId="13" xfId="0" applyFont="1" applyBorder="1" applyAlignment="1">
      <alignment horizontal="center" textRotation="90"/>
    </xf>
    <xf numFmtId="0" fontId="17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/>
    </xf>
    <xf numFmtId="0" fontId="18" fillId="0" borderId="2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0" fillId="0" borderId="13" xfId="0" applyBorder="1" applyAlignment="1">
      <alignment horizontal="center" textRotation="90"/>
    </xf>
    <xf numFmtId="0" fontId="0" fillId="0" borderId="6" xfId="0" applyBorder="1" applyAlignment="1">
      <alignment textRotation="90"/>
    </xf>
    <xf numFmtId="0" fontId="0" fillId="0" borderId="10" xfId="0" applyBorder="1" applyAlignment="1">
      <alignment textRotation="90"/>
    </xf>
    <xf numFmtId="0" fontId="0" fillId="0" borderId="6" xfId="0" applyBorder="1" applyAlignment="1">
      <alignment textRotation="90" wrapText="1"/>
    </xf>
    <xf numFmtId="0" fontId="18" fillId="0" borderId="20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1" fillId="0" borderId="22" xfId="0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19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1" fillId="0" borderId="2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7BD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6"/>
  <sheetViews>
    <sheetView topLeftCell="J1" workbookViewId="0">
      <selection activeCell="L5" sqref="L5:AL34"/>
    </sheetView>
  </sheetViews>
  <sheetFormatPr defaultRowHeight="15" x14ac:dyDescent="0.25"/>
  <cols>
    <col min="1" max="1" width="4" customWidth="1"/>
    <col min="2" max="2" width="19.140625" customWidth="1"/>
    <col min="3" max="4" width="6" customWidth="1"/>
    <col min="5" max="6" width="5.28515625" customWidth="1"/>
    <col min="7" max="7" width="5.5703125" customWidth="1"/>
    <col min="8" max="8" width="5.140625" customWidth="1"/>
    <col min="9" max="9" width="5.42578125" customWidth="1"/>
    <col min="10" max="10" width="6" customWidth="1"/>
    <col min="11" max="11" width="4.42578125" customWidth="1"/>
    <col min="12" max="12" width="4" customWidth="1"/>
    <col min="13" max="13" width="3.7109375" customWidth="1"/>
    <col min="14" max="17" width="4" customWidth="1"/>
    <col min="18" max="18" width="4.7109375" customWidth="1"/>
    <col min="19" max="20" width="4" customWidth="1"/>
    <col min="21" max="21" width="4.7109375" customWidth="1"/>
    <col min="22" max="28" width="4" customWidth="1"/>
    <col min="29" max="29" width="4.5703125" customWidth="1"/>
    <col min="30" max="32" width="4" customWidth="1"/>
    <col min="33" max="33" width="4.42578125" customWidth="1"/>
    <col min="34" max="34" width="4" customWidth="1"/>
    <col min="35" max="35" width="4.7109375" customWidth="1"/>
    <col min="36" max="36" width="4.5703125" customWidth="1"/>
    <col min="37" max="38" width="4" customWidth="1"/>
  </cols>
  <sheetData>
    <row r="1" spans="1:38" ht="18" customHeight="1" thickBot="1" x14ac:dyDescent="0.3">
      <c r="A1" s="87" t="s">
        <v>184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</row>
    <row r="2" spans="1:38" ht="15.75" thickTop="1" x14ac:dyDescent="0.25">
      <c r="A2" s="115" t="s">
        <v>0</v>
      </c>
      <c r="B2" s="117" t="s">
        <v>1</v>
      </c>
      <c r="C2" s="119" t="s">
        <v>2</v>
      </c>
      <c r="D2" s="119" t="s">
        <v>3</v>
      </c>
      <c r="E2" s="104" t="s">
        <v>4</v>
      </c>
      <c r="F2" s="105"/>
      <c r="G2" s="106"/>
      <c r="H2" s="121" t="s">
        <v>5</v>
      </c>
      <c r="I2" s="119" t="s">
        <v>6</v>
      </c>
      <c r="J2" s="119" t="s">
        <v>7</v>
      </c>
      <c r="K2" s="124" t="s">
        <v>8</v>
      </c>
      <c r="L2" s="90" t="s">
        <v>191</v>
      </c>
      <c r="M2" s="89" t="s">
        <v>192</v>
      </c>
      <c r="N2" s="89" t="s">
        <v>193</v>
      </c>
      <c r="O2" s="89" t="s">
        <v>194</v>
      </c>
      <c r="P2" s="89" t="s">
        <v>195</v>
      </c>
      <c r="Q2" s="89" t="s">
        <v>196</v>
      </c>
      <c r="R2" s="89" t="s">
        <v>197</v>
      </c>
      <c r="S2" s="89" t="s">
        <v>198</v>
      </c>
      <c r="T2" s="89" t="s">
        <v>199</v>
      </c>
      <c r="U2" s="89" t="s">
        <v>200</v>
      </c>
      <c r="V2" s="93" t="s">
        <v>217</v>
      </c>
      <c r="W2" s="96" t="s">
        <v>201</v>
      </c>
      <c r="X2" s="89" t="s">
        <v>202</v>
      </c>
      <c r="Y2" s="93" t="s">
        <v>216</v>
      </c>
      <c r="Z2" s="89" t="s">
        <v>203</v>
      </c>
      <c r="AA2" s="93" t="s">
        <v>218</v>
      </c>
      <c r="AB2" s="89" t="s">
        <v>215</v>
      </c>
      <c r="AC2" s="89" t="s">
        <v>204</v>
      </c>
      <c r="AD2" s="89" t="s">
        <v>205</v>
      </c>
      <c r="AE2" s="89" t="s">
        <v>206</v>
      </c>
      <c r="AF2" s="89" t="s">
        <v>207</v>
      </c>
      <c r="AG2" s="89" t="s">
        <v>208</v>
      </c>
      <c r="AH2" s="89" t="s">
        <v>209</v>
      </c>
      <c r="AI2" s="90" t="s">
        <v>210</v>
      </c>
      <c r="AJ2" s="89" t="s">
        <v>211</v>
      </c>
      <c r="AK2" s="89" t="s">
        <v>212</v>
      </c>
      <c r="AL2" s="89" t="s">
        <v>155</v>
      </c>
    </row>
    <row r="3" spans="1:38" x14ac:dyDescent="0.25">
      <c r="A3" s="116"/>
      <c r="B3" s="118"/>
      <c r="C3" s="120"/>
      <c r="D3" s="120"/>
      <c r="E3" s="107"/>
      <c r="F3" s="108"/>
      <c r="G3" s="109"/>
      <c r="H3" s="122"/>
      <c r="I3" s="120"/>
      <c r="J3" s="120"/>
      <c r="K3" s="125"/>
      <c r="L3" s="91"/>
      <c r="M3" s="89"/>
      <c r="N3" s="89"/>
      <c r="O3" s="89"/>
      <c r="P3" s="89"/>
      <c r="Q3" s="89"/>
      <c r="R3" s="89"/>
      <c r="S3" s="89"/>
      <c r="T3" s="89"/>
      <c r="U3" s="89"/>
      <c r="V3" s="99"/>
      <c r="W3" s="97"/>
      <c r="X3" s="89"/>
      <c r="Y3" s="94"/>
      <c r="Z3" s="89"/>
      <c r="AA3" s="94"/>
      <c r="AB3" s="89"/>
      <c r="AC3" s="89"/>
      <c r="AD3" s="89"/>
      <c r="AE3" s="89"/>
      <c r="AF3" s="89"/>
      <c r="AG3" s="89"/>
      <c r="AH3" s="89"/>
      <c r="AI3" s="91"/>
      <c r="AJ3" s="89"/>
      <c r="AK3" s="89"/>
      <c r="AL3" s="89"/>
    </row>
    <row r="4" spans="1:38" ht="23.25" customHeight="1" x14ac:dyDescent="0.25">
      <c r="A4" s="116"/>
      <c r="B4" s="118"/>
      <c r="C4" s="120"/>
      <c r="D4" s="120"/>
      <c r="E4" s="1" t="s">
        <v>9</v>
      </c>
      <c r="F4" s="1" t="s">
        <v>10</v>
      </c>
      <c r="G4" s="1" t="s">
        <v>11</v>
      </c>
      <c r="H4" s="123"/>
      <c r="I4" s="120"/>
      <c r="J4" s="120"/>
      <c r="K4" s="125"/>
      <c r="L4" s="92"/>
      <c r="M4" s="89"/>
      <c r="N4" s="89"/>
      <c r="O4" s="89"/>
      <c r="P4" s="89"/>
      <c r="Q4" s="89"/>
      <c r="R4" s="89"/>
      <c r="S4" s="89"/>
      <c r="T4" s="89"/>
      <c r="U4" s="89"/>
      <c r="V4" s="100"/>
      <c r="W4" s="98"/>
      <c r="X4" s="89"/>
      <c r="Y4" s="95"/>
      <c r="Z4" s="89"/>
      <c r="AA4" s="95"/>
      <c r="AB4" s="89"/>
      <c r="AC4" s="89"/>
      <c r="AD4" s="89"/>
      <c r="AE4" s="89"/>
      <c r="AF4" s="89"/>
      <c r="AG4" s="89"/>
      <c r="AH4" s="89"/>
      <c r="AI4" s="92"/>
      <c r="AJ4" s="89"/>
      <c r="AK4" s="89"/>
      <c r="AL4" s="89"/>
    </row>
    <row r="5" spans="1:38" ht="14.25" customHeight="1" x14ac:dyDescent="0.25">
      <c r="A5" s="101" t="s">
        <v>12</v>
      </c>
      <c r="B5" s="4" t="s">
        <v>13</v>
      </c>
      <c r="C5" s="5">
        <v>10</v>
      </c>
      <c r="D5" s="5">
        <v>10</v>
      </c>
      <c r="E5" s="5">
        <v>0</v>
      </c>
      <c r="F5" s="5">
        <v>8.1999999999999993</v>
      </c>
      <c r="G5" s="5">
        <v>0.1</v>
      </c>
      <c r="H5" s="5">
        <v>75</v>
      </c>
      <c r="I5" s="5"/>
      <c r="J5" s="5">
        <v>14</v>
      </c>
      <c r="K5" s="6" t="s">
        <v>14</v>
      </c>
      <c r="L5" s="41">
        <v>0.38</v>
      </c>
      <c r="M5" s="44"/>
      <c r="N5" s="44"/>
      <c r="O5" s="44"/>
      <c r="P5" s="44"/>
      <c r="Q5" s="44"/>
      <c r="R5" s="44"/>
      <c r="S5" s="44"/>
      <c r="T5" s="44"/>
      <c r="U5" s="44"/>
      <c r="V5" s="53"/>
      <c r="W5" s="40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0"/>
      <c r="AJ5" s="44"/>
      <c r="AK5" s="44"/>
      <c r="AL5" s="44"/>
    </row>
    <row r="6" spans="1:38" ht="13.5" customHeight="1" x14ac:dyDescent="0.25">
      <c r="A6" s="126"/>
      <c r="B6" s="7" t="s">
        <v>15</v>
      </c>
      <c r="C6" s="8">
        <v>15</v>
      </c>
      <c r="D6" s="8">
        <v>20</v>
      </c>
      <c r="E6" s="8">
        <v>4.6399999999999997</v>
      </c>
      <c r="F6" s="8">
        <v>5.9</v>
      </c>
      <c r="G6" s="8">
        <v>0</v>
      </c>
      <c r="H6" s="8">
        <v>72.8</v>
      </c>
      <c r="I6" s="8">
        <v>0.14000000000000001</v>
      </c>
      <c r="J6" s="8">
        <v>15</v>
      </c>
      <c r="K6" s="39" t="s">
        <v>16</v>
      </c>
      <c r="L6" s="35"/>
      <c r="M6" s="49">
        <v>0.76</v>
      </c>
      <c r="N6" s="44"/>
      <c r="O6" s="44"/>
      <c r="P6" s="44"/>
      <c r="Q6" s="44"/>
      <c r="R6" s="44"/>
      <c r="S6" s="44"/>
      <c r="T6" s="44"/>
      <c r="U6" s="44"/>
      <c r="V6" s="53"/>
      <c r="W6" s="40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0"/>
      <c r="AJ6" s="44"/>
      <c r="AK6" s="44"/>
      <c r="AL6" s="50"/>
    </row>
    <row r="7" spans="1:38" ht="23.25" x14ac:dyDescent="0.25">
      <c r="A7" s="126"/>
      <c r="B7" s="4" t="s">
        <v>17</v>
      </c>
      <c r="C7" s="10">
        <v>220</v>
      </c>
      <c r="D7" s="8">
        <v>250</v>
      </c>
      <c r="E7" s="11">
        <v>6.5</v>
      </c>
      <c r="F7" s="8">
        <v>10.199999999999999</v>
      </c>
      <c r="G7" s="8">
        <v>38.6</v>
      </c>
      <c r="H7" s="8">
        <v>271.39999999999998</v>
      </c>
      <c r="I7" s="8"/>
      <c r="J7" s="8">
        <v>173</v>
      </c>
      <c r="K7" s="6" t="s">
        <v>18</v>
      </c>
      <c r="L7" s="41">
        <f>0.005*38</f>
        <v>0.19</v>
      </c>
      <c r="M7" s="44"/>
      <c r="N7" s="44">
        <f>0.04*D32</f>
        <v>1.52</v>
      </c>
      <c r="O7" s="44"/>
      <c r="P7" s="44">
        <v>2</v>
      </c>
      <c r="Q7" s="44"/>
      <c r="R7" s="44"/>
      <c r="S7" s="44">
        <f>0.005*38</f>
        <v>0.19</v>
      </c>
      <c r="T7" s="44"/>
      <c r="U7" s="44"/>
      <c r="V7" s="53"/>
      <c r="W7" s="40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0"/>
      <c r="AJ7" s="44"/>
      <c r="AK7" s="44"/>
      <c r="AL7" s="44"/>
    </row>
    <row r="8" spans="1:38" ht="11.25" customHeight="1" x14ac:dyDescent="0.25">
      <c r="A8" s="126"/>
      <c r="B8" s="4" t="s">
        <v>19</v>
      </c>
      <c r="C8" s="5">
        <v>200</v>
      </c>
      <c r="D8" s="5">
        <v>200</v>
      </c>
      <c r="E8" s="5">
        <v>3.52</v>
      </c>
      <c r="F8" s="5">
        <v>3.72</v>
      </c>
      <c r="G8" s="5">
        <v>25.49</v>
      </c>
      <c r="H8" s="5">
        <v>145.19999999999999</v>
      </c>
      <c r="I8" s="5">
        <v>1.3</v>
      </c>
      <c r="J8" s="5">
        <v>959</v>
      </c>
      <c r="K8" s="39" t="s">
        <v>20</v>
      </c>
      <c r="L8" s="35"/>
      <c r="M8" s="44"/>
      <c r="N8" s="44"/>
      <c r="O8" s="44">
        <v>1</v>
      </c>
      <c r="P8" s="44"/>
      <c r="Q8" s="44"/>
      <c r="R8" s="44"/>
      <c r="S8" s="44">
        <f>0.02*38</f>
        <v>0.76</v>
      </c>
      <c r="T8" s="44"/>
      <c r="U8" s="44"/>
      <c r="V8" s="53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0"/>
      <c r="AJ8" s="44"/>
      <c r="AK8" s="44"/>
      <c r="AL8" s="44"/>
    </row>
    <row r="9" spans="1:38" ht="12" customHeight="1" x14ac:dyDescent="0.25">
      <c r="A9" s="126"/>
      <c r="B9" s="4" t="s">
        <v>21</v>
      </c>
      <c r="C9" s="5">
        <v>60</v>
      </c>
      <c r="D9" s="5">
        <v>100</v>
      </c>
      <c r="E9" s="12">
        <v>8</v>
      </c>
      <c r="F9" s="5">
        <v>0.8</v>
      </c>
      <c r="G9" s="5">
        <v>49.2</v>
      </c>
      <c r="H9" s="5">
        <v>235</v>
      </c>
      <c r="I9" s="5"/>
      <c r="J9" s="5" t="s">
        <v>22</v>
      </c>
      <c r="K9" s="6" t="s">
        <v>23</v>
      </c>
      <c r="L9" s="35"/>
      <c r="M9" s="44"/>
      <c r="N9" s="44"/>
      <c r="O9" s="44"/>
      <c r="P9" s="44"/>
      <c r="Q9" s="44">
        <v>6</v>
      </c>
      <c r="R9" s="44"/>
      <c r="S9" s="44"/>
      <c r="T9" s="44"/>
      <c r="U9" s="44"/>
      <c r="V9" s="53"/>
      <c r="W9" s="40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0"/>
      <c r="AJ9" s="44"/>
      <c r="AK9" s="44"/>
      <c r="AL9" s="44"/>
    </row>
    <row r="10" spans="1:38" ht="9.75" customHeight="1" x14ac:dyDescent="0.25">
      <c r="A10" s="127"/>
      <c r="B10" s="13" t="s">
        <v>24</v>
      </c>
      <c r="C10" s="14"/>
      <c r="D10" s="14"/>
      <c r="E10" s="14">
        <f>SUM(E5:E9)</f>
        <v>22.66</v>
      </c>
      <c r="F10" s="14">
        <f>SUM(F5:F9)</f>
        <v>28.819999999999997</v>
      </c>
      <c r="G10" s="14">
        <f>SUM(G5:G9)</f>
        <v>113.39</v>
      </c>
      <c r="H10" s="14">
        <f>SUM(H5:H9)</f>
        <v>799.4</v>
      </c>
      <c r="I10" s="14">
        <f>SUM(I5:I9)</f>
        <v>1.44</v>
      </c>
      <c r="J10" s="14"/>
      <c r="K10" s="39"/>
      <c r="L10" s="37"/>
      <c r="M10" s="45"/>
      <c r="N10" s="46"/>
      <c r="O10" s="45"/>
      <c r="P10" s="45"/>
      <c r="Q10" s="45"/>
      <c r="R10" s="45"/>
      <c r="S10" s="45"/>
      <c r="T10" s="45"/>
      <c r="U10" s="45"/>
      <c r="V10" s="54"/>
      <c r="W10" s="47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5"/>
      <c r="AK10" s="46"/>
      <c r="AL10" s="45"/>
    </row>
    <row r="11" spans="1:38" ht="12" customHeight="1" x14ac:dyDescent="0.25">
      <c r="A11" s="3" t="s">
        <v>156</v>
      </c>
      <c r="B11" s="13" t="s">
        <v>78</v>
      </c>
      <c r="C11" s="14">
        <v>200</v>
      </c>
      <c r="D11" s="14">
        <v>250</v>
      </c>
      <c r="E11" s="14">
        <v>0.8</v>
      </c>
      <c r="F11" s="14">
        <v>0.8</v>
      </c>
      <c r="G11" s="14">
        <v>19.600000000000001</v>
      </c>
      <c r="H11" s="14">
        <v>94</v>
      </c>
      <c r="I11" s="14"/>
      <c r="J11" s="15" t="s">
        <v>134</v>
      </c>
      <c r="K11" s="39" t="s">
        <v>135</v>
      </c>
      <c r="L11" s="37"/>
      <c r="M11" s="45"/>
      <c r="N11" s="45"/>
      <c r="O11" s="45"/>
      <c r="P11" s="45"/>
      <c r="Q11" s="45"/>
      <c r="R11" s="45">
        <f>0.25*38</f>
        <v>9.5</v>
      </c>
      <c r="S11" s="45"/>
      <c r="T11" s="45"/>
      <c r="U11" s="45"/>
      <c r="V11" s="54"/>
      <c r="W11" s="47"/>
      <c r="X11" s="45"/>
      <c r="Y11" s="45"/>
      <c r="Z11" s="44"/>
      <c r="AA11" s="44"/>
      <c r="AB11" s="44"/>
      <c r="AC11" s="44"/>
      <c r="AD11" s="44"/>
      <c r="AE11" s="44"/>
      <c r="AF11" s="44"/>
      <c r="AG11" s="44"/>
      <c r="AH11" s="44"/>
      <c r="AI11" s="47"/>
      <c r="AJ11" s="45"/>
      <c r="AK11" s="45"/>
      <c r="AL11" s="45"/>
    </row>
    <row r="12" spans="1:38" ht="11.25" customHeight="1" x14ac:dyDescent="0.25">
      <c r="A12" s="101" t="s">
        <v>25</v>
      </c>
      <c r="B12" s="4" t="s">
        <v>26</v>
      </c>
      <c r="C12" s="5">
        <v>70</v>
      </c>
      <c r="D12" s="5">
        <v>80</v>
      </c>
      <c r="E12" s="12">
        <v>1.24</v>
      </c>
      <c r="F12" s="5">
        <v>10.14</v>
      </c>
      <c r="G12" s="5">
        <v>7.47</v>
      </c>
      <c r="H12" s="5">
        <v>130</v>
      </c>
      <c r="I12" s="5">
        <v>9.36</v>
      </c>
      <c r="J12" s="5">
        <v>68</v>
      </c>
      <c r="K12" s="6" t="s">
        <v>27</v>
      </c>
      <c r="L12" s="37"/>
      <c r="M12" s="45"/>
      <c r="N12" s="45"/>
      <c r="O12" s="45"/>
      <c r="P12" s="45"/>
      <c r="Q12" s="45"/>
      <c r="R12" s="45"/>
      <c r="S12" s="45"/>
      <c r="T12" s="45">
        <v>0.5</v>
      </c>
      <c r="U12" s="52">
        <v>5</v>
      </c>
      <c r="V12" s="55"/>
      <c r="W12" s="51">
        <v>0.3</v>
      </c>
      <c r="X12" s="45">
        <v>0.2</v>
      </c>
      <c r="Y12" s="52">
        <v>2</v>
      </c>
      <c r="Z12" s="44">
        <v>0.5</v>
      </c>
      <c r="AA12" s="44"/>
      <c r="AB12" s="44">
        <v>3</v>
      </c>
      <c r="AC12" s="44"/>
      <c r="AD12" s="44"/>
      <c r="AE12" s="44"/>
      <c r="AF12" s="44"/>
      <c r="AG12" s="44"/>
      <c r="AH12" s="44"/>
      <c r="AI12" s="47"/>
      <c r="AJ12" s="45"/>
      <c r="AK12" s="45"/>
      <c r="AL12" s="45"/>
    </row>
    <row r="13" spans="1:38" ht="23.25" x14ac:dyDescent="0.25">
      <c r="A13" s="102"/>
      <c r="B13" s="4" t="s">
        <v>28</v>
      </c>
      <c r="C13" s="5">
        <v>250</v>
      </c>
      <c r="D13" s="5">
        <v>350</v>
      </c>
      <c r="E13" s="5">
        <v>11</v>
      </c>
      <c r="F13" s="5">
        <v>5.2</v>
      </c>
      <c r="G13" s="5">
        <v>28.8</v>
      </c>
      <c r="H13" s="5">
        <v>171</v>
      </c>
      <c r="I13" s="5">
        <v>10.5</v>
      </c>
      <c r="J13" s="5">
        <v>102</v>
      </c>
      <c r="K13" s="39" t="s">
        <v>29</v>
      </c>
      <c r="L13" s="37"/>
      <c r="M13" s="45"/>
      <c r="N13" s="45"/>
      <c r="O13" s="45"/>
      <c r="P13" s="45"/>
      <c r="Q13" s="45"/>
      <c r="R13" s="45"/>
      <c r="S13" s="45"/>
      <c r="T13" s="45"/>
      <c r="U13" s="52">
        <v>5</v>
      </c>
      <c r="V13" s="55">
        <v>2</v>
      </c>
      <c r="W13" s="51">
        <v>0.2</v>
      </c>
      <c r="X13" s="45">
        <v>0.2</v>
      </c>
      <c r="Y13" s="45"/>
      <c r="Z13" s="44">
        <v>0.5</v>
      </c>
      <c r="AA13" s="44"/>
      <c r="AB13" s="44"/>
      <c r="AC13" s="44">
        <f>0.04*38</f>
        <v>1.52</v>
      </c>
      <c r="AD13" s="44"/>
      <c r="AE13" s="44"/>
      <c r="AF13" s="44"/>
      <c r="AG13" s="44"/>
      <c r="AH13" s="44"/>
      <c r="AI13" s="47"/>
      <c r="AJ13" s="45"/>
      <c r="AK13" s="45"/>
      <c r="AL13" s="45"/>
    </row>
    <row r="14" spans="1:38" ht="13.5" customHeight="1" x14ac:dyDescent="0.25">
      <c r="A14" s="102"/>
      <c r="B14" s="4" t="s">
        <v>30</v>
      </c>
      <c r="C14" s="5">
        <v>90</v>
      </c>
      <c r="D14" s="5">
        <v>100</v>
      </c>
      <c r="E14" s="12">
        <v>10.09</v>
      </c>
      <c r="F14" s="5">
        <v>8.67</v>
      </c>
      <c r="G14" s="5">
        <v>9.25</v>
      </c>
      <c r="H14" s="5">
        <v>155</v>
      </c>
      <c r="I14" s="5">
        <v>0.56000000000000005</v>
      </c>
      <c r="J14" s="5">
        <v>268</v>
      </c>
      <c r="K14" s="6" t="s">
        <v>31</v>
      </c>
      <c r="L14" s="37"/>
      <c r="M14" s="45"/>
      <c r="N14" s="45"/>
      <c r="O14" s="45"/>
      <c r="P14" s="45"/>
      <c r="Q14" s="45"/>
      <c r="R14" s="45"/>
      <c r="S14" s="45"/>
      <c r="T14" s="45"/>
      <c r="U14" s="45"/>
      <c r="V14" s="54"/>
      <c r="W14" s="47"/>
      <c r="X14" s="45"/>
      <c r="Y14" s="45"/>
      <c r="Z14" s="44"/>
      <c r="AA14" s="44"/>
      <c r="AB14" s="44"/>
      <c r="AC14" s="56">
        <v>3</v>
      </c>
      <c r="AD14" s="44">
        <v>8</v>
      </c>
      <c r="AE14" s="44"/>
      <c r="AF14" s="44"/>
      <c r="AG14" s="44"/>
      <c r="AH14" s="44"/>
      <c r="AI14" s="47"/>
      <c r="AJ14" s="45"/>
      <c r="AK14" s="45"/>
      <c r="AL14" s="45"/>
    </row>
    <row r="15" spans="1:38" ht="11.25" customHeight="1" x14ac:dyDescent="0.25">
      <c r="A15" s="102"/>
      <c r="B15" s="4" t="s">
        <v>32</v>
      </c>
      <c r="C15" s="16">
        <v>30</v>
      </c>
      <c r="D15" s="16">
        <v>40</v>
      </c>
      <c r="E15" s="5">
        <v>0.44</v>
      </c>
      <c r="F15" s="5">
        <v>0.8</v>
      </c>
      <c r="G15" s="5">
        <v>2.48</v>
      </c>
      <c r="H15" s="12">
        <v>19.2</v>
      </c>
      <c r="I15" s="5">
        <v>0.28000000000000003</v>
      </c>
      <c r="J15" s="5">
        <v>333</v>
      </c>
      <c r="K15" s="39" t="s">
        <v>33</v>
      </c>
      <c r="L15" s="37"/>
      <c r="M15" s="45"/>
      <c r="N15" s="45"/>
      <c r="O15" s="45"/>
      <c r="P15" s="45"/>
      <c r="Q15" s="45"/>
      <c r="R15" s="45"/>
      <c r="S15" s="45"/>
      <c r="T15" s="45"/>
      <c r="U15" s="45"/>
      <c r="V15" s="54"/>
      <c r="W15" s="51">
        <v>0.1</v>
      </c>
      <c r="X15" s="45"/>
      <c r="Y15" s="45"/>
      <c r="Z15" s="44">
        <v>0.2</v>
      </c>
      <c r="AA15" s="44"/>
      <c r="AB15" s="44"/>
      <c r="AC15" s="44"/>
      <c r="AD15" s="44"/>
      <c r="AE15" s="44"/>
      <c r="AF15" s="44"/>
      <c r="AG15" s="44"/>
      <c r="AH15" s="44"/>
      <c r="AI15" s="47"/>
      <c r="AJ15" s="45"/>
      <c r="AK15" s="45"/>
      <c r="AL15" s="45"/>
    </row>
    <row r="16" spans="1:38" ht="12.75" customHeight="1" x14ac:dyDescent="0.25">
      <c r="A16" s="102"/>
      <c r="B16" s="4" t="s">
        <v>123</v>
      </c>
      <c r="C16" s="5">
        <v>150</v>
      </c>
      <c r="D16" s="5">
        <v>200</v>
      </c>
      <c r="E16" s="5">
        <v>9.31</v>
      </c>
      <c r="F16" s="5">
        <v>10.72</v>
      </c>
      <c r="G16" s="5">
        <v>45.72</v>
      </c>
      <c r="H16" s="5">
        <v>210</v>
      </c>
      <c r="I16" s="5">
        <v>0</v>
      </c>
      <c r="J16" s="5">
        <v>0.30299999999999999</v>
      </c>
      <c r="K16" s="6" t="s">
        <v>34</v>
      </c>
      <c r="L16" s="37"/>
      <c r="M16" s="45"/>
      <c r="N16" s="45"/>
      <c r="O16" s="45"/>
      <c r="P16" s="45"/>
      <c r="Q16" s="45"/>
      <c r="R16" s="45"/>
      <c r="S16" s="45"/>
      <c r="T16" s="45"/>
      <c r="U16" s="45"/>
      <c r="V16" s="54"/>
      <c r="W16" s="51">
        <v>0.3</v>
      </c>
      <c r="X16" s="45"/>
      <c r="Y16" s="45"/>
      <c r="Z16" s="44"/>
      <c r="AA16" s="44"/>
      <c r="AB16" s="44"/>
      <c r="AC16" s="44"/>
      <c r="AD16" s="44"/>
      <c r="AE16" s="44">
        <v>2.2999999999999998</v>
      </c>
      <c r="AF16" s="44"/>
      <c r="AG16" s="44"/>
      <c r="AH16" s="44"/>
      <c r="AI16" s="47"/>
      <c r="AJ16" s="45"/>
      <c r="AK16" s="45"/>
      <c r="AL16" s="45"/>
    </row>
    <row r="17" spans="1:38" ht="11.25" customHeight="1" x14ac:dyDescent="0.25">
      <c r="A17" s="102"/>
      <c r="B17" s="4" t="s">
        <v>158</v>
      </c>
      <c r="C17" s="5">
        <v>200</v>
      </c>
      <c r="D17" s="5">
        <v>200</v>
      </c>
      <c r="E17" s="5">
        <v>0</v>
      </c>
      <c r="F17" s="5">
        <v>0</v>
      </c>
      <c r="G17" s="5">
        <v>26</v>
      </c>
      <c r="H17" s="5">
        <v>106</v>
      </c>
      <c r="I17" s="5">
        <v>1.8</v>
      </c>
      <c r="J17" s="5">
        <v>350</v>
      </c>
      <c r="K17" s="39" t="s">
        <v>35</v>
      </c>
      <c r="L17" s="37"/>
      <c r="M17" s="45"/>
      <c r="N17" s="45"/>
      <c r="O17" s="45"/>
      <c r="P17" s="45"/>
      <c r="Q17" s="45"/>
      <c r="R17" s="45"/>
      <c r="S17" s="45"/>
      <c r="T17" s="45"/>
      <c r="U17" s="45"/>
      <c r="V17" s="54"/>
      <c r="W17" s="47"/>
      <c r="X17" s="45"/>
      <c r="Y17" s="45"/>
      <c r="Z17" s="44"/>
      <c r="AA17" s="44"/>
      <c r="AB17" s="44"/>
      <c r="AC17" s="44"/>
      <c r="AD17" s="44"/>
      <c r="AE17" s="44"/>
      <c r="AF17" s="44">
        <v>4</v>
      </c>
      <c r="AG17" s="44"/>
      <c r="AH17" s="44"/>
      <c r="AI17" s="47"/>
      <c r="AJ17" s="45"/>
      <c r="AK17" s="45"/>
      <c r="AL17" s="45"/>
    </row>
    <row r="18" spans="1:38" ht="10.5" customHeight="1" x14ac:dyDescent="0.25">
      <c r="A18" s="102"/>
      <c r="B18" s="4" t="s">
        <v>36</v>
      </c>
      <c r="C18" s="5">
        <v>80</v>
      </c>
      <c r="D18" s="5">
        <v>120</v>
      </c>
      <c r="E18" s="5">
        <v>8</v>
      </c>
      <c r="F18" s="5">
        <v>1</v>
      </c>
      <c r="G18" s="5">
        <v>40</v>
      </c>
      <c r="H18" s="5">
        <v>188</v>
      </c>
      <c r="I18" s="17"/>
      <c r="J18" s="5" t="s">
        <v>37</v>
      </c>
      <c r="K18" s="6" t="s">
        <v>38</v>
      </c>
      <c r="L18" s="37"/>
      <c r="M18" s="45"/>
      <c r="N18" s="45"/>
      <c r="O18" s="45"/>
      <c r="P18" s="45"/>
      <c r="Q18" s="45">
        <v>6</v>
      </c>
      <c r="R18" s="45"/>
      <c r="S18" s="45"/>
      <c r="T18" s="45"/>
      <c r="U18" s="45"/>
      <c r="V18" s="54"/>
      <c r="W18" s="47"/>
      <c r="X18" s="45"/>
      <c r="Y18" s="45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5"/>
      <c r="AK18" s="45"/>
      <c r="AL18" s="45"/>
    </row>
    <row r="19" spans="1:38" ht="12" customHeight="1" x14ac:dyDescent="0.25">
      <c r="A19" s="103"/>
      <c r="B19" s="13" t="s">
        <v>39</v>
      </c>
      <c r="C19" s="14"/>
      <c r="D19" s="14"/>
      <c r="E19" s="14">
        <f>SUM(E12:E18)</f>
        <v>40.08</v>
      </c>
      <c r="F19" s="14">
        <f>SUM(F12:F18)</f>
        <v>36.53</v>
      </c>
      <c r="G19" s="14">
        <f>SUM(G12:G18)</f>
        <v>159.72</v>
      </c>
      <c r="H19" s="14">
        <f>SUM(H12:H18)</f>
        <v>979.2</v>
      </c>
      <c r="I19" s="14">
        <f>SUM(I12:I18)</f>
        <v>22.5</v>
      </c>
      <c r="J19" s="14"/>
      <c r="K19" s="39"/>
      <c r="L19" s="37"/>
      <c r="M19" s="45"/>
      <c r="N19" s="45"/>
      <c r="O19" s="45"/>
      <c r="P19" s="45"/>
      <c r="Q19" s="45"/>
      <c r="R19" s="45"/>
      <c r="S19" s="45"/>
      <c r="T19" s="45"/>
      <c r="U19" s="45"/>
      <c r="V19" s="54"/>
      <c r="W19" s="47"/>
      <c r="X19" s="45"/>
      <c r="Y19" s="45"/>
      <c r="Z19" s="44"/>
      <c r="AA19" s="44"/>
      <c r="AB19" s="44"/>
      <c r="AC19" s="44"/>
      <c r="AD19" s="44"/>
      <c r="AE19" s="44"/>
      <c r="AF19" s="44"/>
      <c r="AG19" s="44"/>
      <c r="AH19" s="44"/>
      <c r="AI19" s="47"/>
      <c r="AJ19" s="45"/>
      <c r="AK19" s="45"/>
      <c r="AL19" s="45"/>
    </row>
    <row r="20" spans="1:38" ht="23.25" x14ac:dyDescent="0.25">
      <c r="A20" s="128" t="s">
        <v>40</v>
      </c>
      <c r="B20" s="4" t="s">
        <v>41</v>
      </c>
      <c r="C20" s="8">
        <v>100</v>
      </c>
      <c r="D20" s="8">
        <v>100</v>
      </c>
      <c r="E20" s="8">
        <v>15</v>
      </c>
      <c r="F20" s="8">
        <v>11.15</v>
      </c>
      <c r="G20" s="8">
        <v>20.6</v>
      </c>
      <c r="H20" s="8">
        <v>112</v>
      </c>
      <c r="I20" s="8">
        <v>0.2</v>
      </c>
      <c r="J20" s="8">
        <v>222</v>
      </c>
      <c r="K20" s="39" t="s">
        <v>42</v>
      </c>
      <c r="L20" s="38">
        <v>0.2</v>
      </c>
      <c r="M20" s="45"/>
      <c r="N20" s="45"/>
      <c r="O20" s="45"/>
      <c r="P20" s="45">
        <v>4</v>
      </c>
      <c r="Q20" s="45"/>
      <c r="R20" s="45"/>
      <c r="S20" s="45"/>
      <c r="T20" s="45"/>
      <c r="U20" s="45"/>
      <c r="V20" s="54"/>
      <c r="W20" s="48"/>
      <c r="X20" s="45"/>
      <c r="Y20" s="45"/>
      <c r="Z20" s="44">
        <v>0.1</v>
      </c>
      <c r="AA20" s="44">
        <v>0.2</v>
      </c>
      <c r="AB20" s="44"/>
      <c r="AC20" s="44"/>
      <c r="AD20" s="44">
        <v>42</v>
      </c>
      <c r="AE20" s="44"/>
      <c r="AF20" s="44"/>
      <c r="AG20" s="44">
        <v>3.8</v>
      </c>
      <c r="AH20" s="44">
        <v>1</v>
      </c>
      <c r="AI20" s="48"/>
      <c r="AJ20" s="45"/>
      <c r="AK20" s="45"/>
      <c r="AL20" s="45"/>
    </row>
    <row r="21" spans="1:38" ht="11.25" customHeight="1" x14ac:dyDescent="0.25">
      <c r="A21" s="129"/>
      <c r="B21" s="18" t="s">
        <v>76</v>
      </c>
      <c r="C21" s="8">
        <v>200</v>
      </c>
      <c r="D21" s="8">
        <v>200</v>
      </c>
      <c r="E21" s="8">
        <v>1</v>
      </c>
      <c r="F21" s="8">
        <v>0.2</v>
      </c>
      <c r="G21" s="8">
        <v>20.2</v>
      </c>
      <c r="H21" s="8">
        <v>92</v>
      </c>
      <c r="I21" s="8"/>
      <c r="J21" s="8" t="s">
        <v>22</v>
      </c>
      <c r="K21" s="6" t="s">
        <v>77</v>
      </c>
      <c r="L21" s="37"/>
      <c r="M21" s="45"/>
      <c r="N21" s="45"/>
      <c r="O21" s="45"/>
      <c r="P21" s="45"/>
      <c r="Q21" s="45"/>
      <c r="R21" s="45"/>
      <c r="S21" s="45"/>
      <c r="T21" s="45"/>
      <c r="U21" s="45"/>
      <c r="V21" s="54"/>
      <c r="W21" s="47"/>
      <c r="X21" s="45"/>
      <c r="Y21" s="45"/>
      <c r="Z21" s="44"/>
      <c r="AA21" s="44"/>
      <c r="AB21" s="44"/>
      <c r="AC21" s="44"/>
      <c r="AD21" s="44"/>
      <c r="AE21" s="44"/>
      <c r="AF21" s="44"/>
      <c r="AG21" s="44"/>
      <c r="AH21" s="44"/>
      <c r="AI21" s="47">
        <f>0.2*38</f>
        <v>7.6000000000000005</v>
      </c>
      <c r="AJ21" s="45"/>
      <c r="AK21" s="45"/>
      <c r="AL21" s="45"/>
    </row>
    <row r="22" spans="1:38" ht="12" customHeight="1" x14ac:dyDescent="0.25">
      <c r="A22" s="130"/>
      <c r="B22" s="13" t="s">
        <v>43</v>
      </c>
      <c r="C22" s="14"/>
      <c r="D22" s="14"/>
      <c r="E22" s="14">
        <f>SUM(E20:E21)</f>
        <v>16</v>
      </c>
      <c r="F22" s="14">
        <f>SUM(F20:F21)</f>
        <v>11.35</v>
      </c>
      <c r="G22" s="14">
        <f>SUM(G20:G21)</f>
        <v>40.799999999999997</v>
      </c>
      <c r="H22" s="14">
        <f>SUM(H20:H21)</f>
        <v>204</v>
      </c>
      <c r="I22" s="14">
        <f>SUM(I20:I21)</f>
        <v>0.2</v>
      </c>
      <c r="J22" s="19"/>
      <c r="K22" s="6"/>
      <c r="L22" s="37"/>
      <c r="M22" s="45"/>
      <c r="N22" s="45"/>
      <c r="O22" s="45"/>
      <c r="P22" s="45"/>
      <c r="Q22" s="45"/>
      <c r="R22" s="45"/>
      <c r="S22" s="45"/>
      <c r="T22" s="45"/>
      <c r="U22" s="45"/>
      <c r="V22" s="54"/>
      <c r="W22" s="47"/>
      <c r="X22" s="45"/>
      <c r="Y22" s="45"/>
      <c r="Z22" s="44"/>
      <c r="AA22" s="44"/>
      <c r="AB22" s="44"/>
      <c r="AC22" s="44"/>
      <c r="AD22" s="44"/>
      <c r="AE22" s="44"/>
      <c r="AF22" s="44"/>
      <c r="AG22" s="44"/>
      <c r="AH22" s="44"/>
      <c r="AI22" s="47"/>
      <c r="AJ22" s="45"/>
      <c r="AK22" s="45"/>
      <c r="AL22" s="45"/>
    </row>
    <row r="23" spans="1:38" ht="21.75" customHeight="1" x14ac:dyDescent="0.25">
      <c r="A23" s="101" t="s">
        <v>44</v>
      </c>
      <c r="B23" s="4" t="s">
        <v>45</v>
      </c>
      <c r="C23" s="5">
        <v>110</v>
      </c>
      <c r="D23" s="5">
        <v>130</v>
      </c>
      <c r="E23" s="5">
        <v>20.65</v>
      </c>
      <c r="F23" s="5">
        <v>11.68</v>
      </c>
      <c r="G23" s="5">
        <v>3.35</v>
      </c>
      <c r="H23" s="5">
        <v>200</v>
      </c>
      <c r="I23" s="5">
        <v>2.73</v>
      </c>
      <c r="J23" s="5">
        <v>227</v>
      </c>
      <c r="K23" s="39" t="s">
        <v>46</v>
      </c>
      <c r="L23" s="37"/>
      <c r="M23" s="45"/>
      <c r="N23" s="45"/>
      <c r="O23" s="45"/>
      <c r="P23" s="45">
        <v>1</v>
      </c>
      <c r="Q23" s="45"/>
      <c r="R23" s="45"/>
      <c r="S23" s="45"/>
      <c r="T23" s="45"/>
      <c r="U23" s="45"/>
      <c r="V23" s="54"/>
      <c r="W23" s="47"/>
      <c r="X23" s="45"/>
      <c r="Y23" s="45"/>
      <c r="Z23" s="44">
        <v>0.2</v>
      </c>
      <c r="AA23" s="44"/>
      <c r="AB23" s="44"/>
      <c r="AC23" s="44"/>
      <c r="AD23" s="44"/>
      <c r="AE23" s="44"/>
      <c r="AF23" s="44"/>
      <c r="AG23" s="44"/>
      <c r="AH23" s="44"/>
      <c r="AI23" s="47"/>
      <c r="AJ23" s="45">
        <f>0.13*38</f>
        <v>4.9400000000000004</v>
      </c>
      <c r="AK23" s="45"/>
      <c r="AL23" s="45"/>
    </row>
    <row r="24" spans="1:38" ht="12.75" customHeight="1" x14ac:dyDescent="0.25">
      <c r="A24" s="102"/>
      <c r="B24" s="4" t="s">
        <v>137</v>
      </c>
      <c r="C24" s="5"/>
      <c r="D24" s="5">
        <v>100</v>
      </c>
      <c r="E24" s="5">
        <v>3.2</v>
      </c>
      <c r="F24" s="5">
        <v>5.2</v>
      </c>
      <c r="G24" s="5">
        <v>22.8</v>
      </c>
      <c r="H24" s="5">
        <v>151.36000000000001</v>
      </c>
      <c r="I24" s="5">
        <v>21.75</v>
      </c>
      <c r="J24" s="5">
        <v>145</v>
      </c>
      <c r="K24" s="6" t="s">
        <v>172</v>
      </c>
      <c r="L24" s="43">
        <v>0.19</v>
      </c>
      <c r="M24" s="45"/>
      <c r="N24" s="45"/>
      <c r="O24" s="45"/>
      <c r="P24" s="45"/>
      <c r="Q24" s="45"/>
      <c r="R24" s="45"/>
      <c r="S24" s="45"/>
      <c r="T24" s="45"/>
      <c r="U24" s="52">
        <v>15</v>
      </c>
      <c r="V24" s="54"/>
      <c r="W24" s="51">
        <v>0.2</v>
      </c>
      <c r="X24" s="45">
        <v>0.2</v>
      </c>
      <c r="Y24" s="45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5"/>
      <c r="AK24" s="45"/>
      <c r="AL24" s="45"/>
    </row>
    <row r="25" spans="1:38" ht="13.5" customHeight="1" x14ac:dyDescent="0.25">
      <c r="A25" s="102"/>
      <c r="B25" s="4" t="s">
        <v>48</v>
      </c>
      <c r="C25" s="5">
        <v>200</v>
      </c>
      <c r="D25" s="5">
        <v>200</v>
      </c>
      <c r="E25" s="5">
        <v>0.04</v>
      </c>
      <c r="F25" s="5">
        <v>0</v>
      </c>
      <c r="G25" s="5">
        <v>15.12</v>
      </c>
      <c r="H25" s="5">
        <v>59</v>
      </c>
      <c r="I25" s="5">
        <v>2</v>
      </c>
      <c r="J25" s="5">
        <v>377</v>
      </c>
      <c r="K25" s="39" t="s">
        <v>49</v>
      </c>
      <c r="L25" s="37"/>
      <c r="M25" s="45"/>
      <c r="N25" s="45"/>
      <c r="O25" s="45"/>
      <c r="P25" s="45"/>
      <c r="Q25" s="45"/>
      <c r="R25" s="45"/>
      <c r="S25" s="45">
        <v>0.76</v>
      </c>
      <c r="T25" s="45"/>
      <c r="U25" s="45"/>
      <c r="V25" s="54"/>
      <c r="W25" s="47"/>
      <c r="X25" s="45"/>
      <c r="Y25" s="45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5"/>
      <c r="AK25" s="45">
        <f>0.008*38</f>
        <v>0.30399999999999999</v>
      </c>
      <c r="AL25" s="45"/>
    </row>
    <row r="26" spans="1:38" ht="13.5" customHeight="1" x14ac:dyDescent="0.25">
      <c r="A26" s="102"/>
      <c r="B26" s="4" t="s">
        <v>50</v>
      </c>
      <c r="C26" s="5">
        <v>50</v>
      </c>
      <c r="D26" s="5">
        <v>100</v>
      </c>
      <c r="E26" s="5">
        <v>8</v>
      </c>
      <c r="F26" s="5">
        <v>0.8</v>
      </c>
      <c r="G26" s="5">
        <v>49</v>
      </c>
      <c r="H26" s="5">
        <v>235</v>
      </c>
      <c r="I26" s="5"/>
      <c r="J26" s="12">
        <v>12.4</v>
      </c>
      <c r="K26" s="6" t="s">
        <v>23</v>
      </c>
      <c r="L26" s="37"/>
      <c r="M26" s="45"/>
      <c r="N26" s="45"/>
      <c r="O26" s="45"/>
      <c r="P26" s="45"/>
      <c r="Q26" s="45">
        <v>6</v>
      </c>
      <c r="R26" s="45"/>
      <c r="S26" s="45"/>
      <c r="T26" s="45"/>
      <c r="U26" s="45"/>
      <c r="V26" s="54"/>
      <c r="W26" s="47"/>
      <c r="X26" s="45"/>
      <c r="Y26" s="45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5"/>
      <c r="AK26" s="45"/>
      <c r="AL26" s="45"/>
    </row>
    <row r="27" spans="1:38" ht="11.25" customHeight="1" x14ac:dyDescent="0.25">
      <c r="A27" s="103"/>
      <c r="B27" s="13" t="s">
        <v>51</v>
      </c>
      <c r="C27" s="14"/>
      <c r="D27" s="14"/>
      <c r="E27" s="14">
        <f>SUM(E23:E26)</f>
        <v>31.889999999999997</v>
      </c>
      <c r="F27" s="15">
        <f>SUM(F23:F26)</f>
        <v>17.68</v>
      </c>
      <c r="G27" s="14">
        <f>SUM(G23:G26)</f>
        <v>90.27000000000001</v>
      </c>
      <c r="H27" s="14">
        <f>SUM(H23:H26)</f>
        <v>645.36</v>
      </c>
      <c r="I27" s="14">
        <f>SUM(I23:I26)</f>
        <v>26.48</v>
      </c>
      <c r="J27" s="14"/>
      <c r="K27" s="39"/>
      <c r="L27" s="37"/>
      <c r="M27" s="45"/>
      <c r="N27" s="45"/>
      <c r="O27" s="45"/>
      <c r="P27" s="45"/>
      <c r="Q27" s="45"/>
      <c r="R27" s="45"/>
      <c r="S27" s="45"/>
      <c r="T27" s="45"/>
      <c r="U27" s="45"/>
      <c r="V27" s="54"/>
      <c r="W27" s="47"/>
      <c r="X27" s="45"/>
      <c r="Y27" s="45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5"/>
      <c r="AK27" s="45"/>
      <c r="AL27" s="45"/>
    </row>
    <row r="28" spans="1:38" ht="12.75" customHeight="1" x14ac:dyDescent="0.25">
      <c r="A28" s="34" t="s">
        <v>52</v>
      </c>
      <c r="B28" s="4" t="s">
        <v>53</v>
      </c>
      <c r="C28" s="5">
        <v>200</v>
      </c>
      <c r="D28" s="5">
        <v>200</v>
      </c>
      <c r="E28" s="5">
        <v>5.8</v>
      </c>
      <c r="F28" s="5">
        <v>5</v>
      </c>
      <c r="G28" s="5">
        <v>8</v>
      </c>
      <c r="H28" s="5">
        <v>106</v>
      </c>
      <c r="I28" s="5">
        <v>1.4</v>
      </c>
      <c r="J28" s="5">
        <v>389</v>
      </c>
      <c r="K28" s="6" t="s">
        <v>54</v>
      </c>
      <c r="L28" s="37"/>
      <c r="M28" s="45"/>
      <c r="N28" s="45"/>
      <c r="O28" s="45"/>
      <c r="P28" s="45"/>
      <c r="Q28" s="45"/>
      <c r="R28" s="45"/>
      <c r="S28" s="45"/>
      <c r="T28" s="45"/>
      <c r="U28" s="45"/>
      <c r="V28" s="54"/>
      <c r="W28" s="47"/>
      <c r="X28" s="45"/>
      <c r="Y28" s="45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5"/>
      <c r="AK28" s="45"/>
      <c r="AL28" s="45">
        <f>0.2*38</f>
        <v>7.6000000000000005</v>
      </c>
    </row>
    <row r="29" spans="1:38" ht="11.25" customHeight="1" x14ac:dyDescent="0.25">
      <c r="A29" s="3"/>
      <c r="B29" s="13" t="s">
        <v>55</v>
      </c>
      <c r="C29" s="14"/>
      <c r="D29" s="14"/>
      <c r="E29" s="14">
        <f>SUM(E28)</f>
        <v>5.8</v>
      </c>
      <c r="F29" s="14">
        <f>SUM(F28)</f>
        <v>5</v>
      </c>
      <c r="G29" s="14">
        <f>SUM(G28)</f>
        <v>8</v>
      </c>
      <c r="H29" s="14">
        <f>SUM(H28)</f>
        <v>106</v>
      </c>
      <c r="I29" s="14">
        <f>SUM(I28)</f>
        <v>1.4</v>
      </c>
      <c r="J29" s="14"/>
      <c r="K29" s="39"/>
      <c r="L29" s="37"/>
      <c r="M29" s="45"/>
      <c r="N29" s="45"/>
      <c r="O29" s="45"/>
      <c r="P29" s="45"/>
      <c r="Q29" s="45"/>
      <c r="R29" s="45"/>
      <c r="S29" s="45"/>
      <c r="T29" s="45"/>
      <c r="U29" s="45"/>
      <c r="V29" s="54"/>
      <c r="W29" s="47"/>
      <c r="X29" s="45"/>
      <c r="Y29" s="45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5"/>
      <c r="AK29" s="45"/>
      <c r="AL29" s="45"/>
    </row>
    <row r="30" spans="1:38" ht="12.75" customHeight="1" x14ac:dyDescent="0.25">
      <c r="A30" s="113" t="s">
        <v>56</v>
      </c>
      <c r="B30" s="114"/>
      <c r="C30" s="20"/>
      <c r="D30" s="20"/>
      <c r="E30" s="20">
        <f>E10+E19+E22+E27+E29</f>
        <v>116.42999999999999</v>
      </c>
      <c r="F30" s="20">
        <f>F10+F19+F22+F27+F29</f>
        <v>99.38</v>
      </c>
      <c r="G30" s="20">
        <f>G10+G19+G22+G27+G29</f>
        <v>412.18000000000006</v>
      </c>
      <c r="H30" s="20">
        <f>H10+H19+H22+H27+H29</f>
        <v>2733.96</v>
      </c>
      <c r="I30" s="20">
        <f>I10+I19+I22+I27+I29</f>
        <v>52.02</v>
      </c>
      <c r="J30" s="20"/>
      <c r="K30" s="6"/>
      <c r="L30" s="37"/>
      <c r="M30" s="45"/>
      <c r="N30" s="45"/>
      <c r="O30" s="45"/>
      <c r="P30" s="45"/>
      <c r="Q30" s="45"/>
      <c r="R30" s="45"/>
      <c r="S30" s="45"/>
      <c r="T30" s="45"/>
      <c r="U30" s="45"/>
      <c r="V30" s="54"/>
      <c r="W30" s="47"/>
      <c r="X30" s="45"/>
      <c r="Y30" s="45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5"/>
      <c r="AK30" s="45"/>
      <c r="AL30" s="45"/>
    </row>
    <row r="31" spans="1:38" ht="23.25" x14ac:dyDescent="0.25">
      <c r="A31" s="3"/>
      <c r="B31" s="4" t="s">
        <v>57</v>
      </c>
      <c r="C31" s="5"/>
      <c r="D31" s="5"/>
      <c r="E31" s="5">
        <v>1</v>
      </c>
      <c r="F31" s="5">
        <v>1</v>
      </c>
      <c r="G31" s="5">
        <v>4</v>
      </c>
      <c r="H31" s="5"/>
      <c r="I31" s="5"/>
      <c r="J31" s="5"/>
      <c r="K31" s="2"/>
      <c r="L31" s="37"/>
      <c r="M31" s="45"/>
      <c r="N31" s="45"/>
      <c r="O31" s="45"/>
      <c r="P31" s="45"/>
      <c r="Q31" s="45"/>
      <c r="R31" s="45"/>
      <c r="S31" s="45"/>
      <c r="T31" s="45"/>
      <c r="U31" s="45"/>
      <c r="V31" s="54"/>
      <c r="W31" s="47"/>
      <c r="X31" s="45"/>
      <c r="Y31" s="45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5"/>
      <c r="AK31" s="45"/>
      <c r="AL31" s="45"/>
    </row>
    <row r="32" spans="1:38" ht="10.5" customHeight="1" x14ac:dyDescent="0.25">
      <c r="A32" s="36"/>
      <c r="B32" s="42" t="s">
        <v>213</v>
      </c>
      <c r="C32" s="36" t="s">
        <v>214</v>
      </c>
      <c r="D32" s="36">
        <v>38</v>
      </c>
      <c r="E32" s="36"/>
      <c r="F32" s="36"/>
      <c r="G32" s="36"/>
      <c r="H32" s="36"/>
      <c r="I32" s="36"/>
      <c r="J32" s="36"/>
      <c r="K32" s="36"/>
      <c r="L32" s="49">
        <f>SUM(L5:L31)</f>
        <v>0.96</v>
      </c>
      <c r="M32" s="49">
        <f t="shared" ref="M32:AL32" si="0">SUM(M6:M31)</f>
        <v>0.76</v>
      </c>
      <c r="N32" s="49">
        <f t="shared" si="0"/>
        <v>1.52</v>
      </c>
      <c r="O32" s="49">
        <f t="shared" si="0"/>
        <v>1</v>
      </c>
      <c r="P32" s="49">
        <f t="shared" si="0"/>
        <v>7</v>
      </c>
      <c r="Q32" s="49">
        <f t="shared" si="0"/>
        <v>18</v>
      </c>
      <c r="R32" s="49">
        <f t="shared" si="0"/>
        <v>9.5</v>
      </c>
      <c r="S32" s="49">
        <f t="shared" si="0"/>
        <v>1.71</v>
      </c>
      <c r="T32" s="49">
        <f t="shared" si="0"/>
        <v>0.5</v>
      </c>
      <c r="U32" s="49">
        <f t="shared" si="0"/>
        <v>25</v>
      </c>
      <c r="V32" s="49">
        <f t="shared" si="0"/>
        <v>2</v>
      </c>
      <c r="W32" s="49">
        <f t="shared" si="0"/>
        <v>1.0999999999999999</v>
      </c>
      <c r="X32" s="56">
        <f t="shared" si="0"/>
        <v>0.60000000000000009</v>
      </c>
      <c r="Y32" s="56">
        <f t="shared" si="0"/>
        <v>2</v>
      </c>
      <c r="Z32" s="56">
        <f t="shared" si="0"/>
        <v>1.5</v>
      </c>
      <c r="AA32" s="56">
        <f t="shared" si="0"/>
        <v>0.2</v>
      </c>
      <c r="AB32" s="56">
        <f t="shared" si="0"/>
        <v>3</v>
      </c>
      <c r="AC32" s="56">
        <f t="shared" si="0"/>
        <v>4.5199999999999996</v>
      </c>
      <c r="AD32" s="56">
        <f t="shared" si="0"/>
        <v>50</v>
      </c>
      <c r="AE32" s="56">
        <f t="shared" si="0"/>
        <v>2.2999999999999998</v>
      </c>
      <c r="AF32" s="56">
        <f t="shared" si="0"/>
        <v>4</v>
      </c>
      <c r="AG32" s="56">
        <f t="shared" si="0"/>
        <v>3.8</v>
      </c>
      <c r="AH32" s="56">
        <f t="shared" si="0"/>
        <v>1</v>
      </c>
      <c r="AI32" s="56">
        <f t="shared" si="0"/>
        <v>7.6000000000000005</v>
      </c>
      <c r="AJ32" s="56">
        <f t="shared" si="0"/>
        <v>4.9400000000000004</v>
      </c>
      <c r="AK32" s="56">
        <f t="shared" si="0"/>
        <v>0.30399999999999999</v>
      </c>
      <c r="AL32" s="56">
        <f t="shared" si="0"/>
        <v>7.6000000000000005</v>
      </c>
    </row>
    <row r="33" spans="1:40" ht="12.75" customHeight="1" x14ac:dyDescent="0.25">
      <c r="A33" s="36"/>
      <c r="B33" s="36" t="s">
        <v>219</v>
      </c>
      <c r="C33" s="36"/>
      <c r="D33" s="36"/>
      <c r="E33" s="36"/>
      <c r="F33" s="36"/>
      <c r="G33" s="36"/>
      <c r="H33" s="36"/>
      <c r="I33" s="36"/>
      <c r="J33" s="36"/>
      <c r="K33" s="36"/>
      <c r="L33" s="42">
        <v>900</v>
      </c>
      <c r="M33" s="42">
        <v>500</v>
      </c>
      <c r="N33" s="42">
        <v>45</v>
      </c>
      <c r="O33" s="42">
        <v>85</v>
      </c>
      <c r="P33" s="42">
        <v>97</v>
      </c>
      <c r="Q33" s="42">
        <v>28</v>
      </c>
      <c r="R33" s="42">
        <v>200</v>
      </c>
      <c r="S33" s="42">
        <v>70</v>
      </c>
      <c r="T33" s="42">
        <v>100</v>
      </c>
      <c r="U33" s="42">
        <v>60</v>
      </c>
      <c r="V33" s="42">
        <v>56</v>
      </c>
      <c r="W33" s="42">
        <v>180</v>
      </c>
      <c r="X33" s="42">
        <v>45</v>
      </c>
      <c r="Y33" s="42">
        <v>75</v>
      </c>
      <c r="Z33" s="42">
        <v>80</v>
      </c>
      <c r="AA33" s="42">
        <v>180</v>
      </c>
      <c r="AB33" s="42">
        <v>95</v>
      </c>
      <c r="AC33" s="42">
        <v>380</v>
      </c>
      <c r="AD33" s="42">
        <v>10</v>
      </c>
      <c r="AE33" s="42">
        <v>140</v>
      </c>
      <c r="AF33" s="42">
        <v>45</v>
      </c>
      <c r="AG33" s="42">
        <v>500</v>
      </c>
      <c r="AH33" s="42">
        <v>200</v>
      </c>
      <c r="AI33" s="42">
        <v>140</v>
      </c>
      <c r="AJ33" s="42">
        <v>380</v>
      </c>
      <c r="AK33" s="42">
        <v>220</v>
      </c>
      <c r="AL33" s="42">
        <v>120</v>
      </c>
    </row>
    <row r="34" spans="1:40" ht="12" customHeight="1" x14ac:dyDescent="0.25">
      <c r="A34" s="36"/>
      <c r="B34" s="36" t="s">
        <v>220</v>
      </c>
      <c r="C34" s="110" t="s">
        <v>221</v>
      </c>
      <c r="D34" s="111"/>
      <c r="E34" s="110" t="s">
        <v>222</v>
      </c>
      <c r="F34" s="112"/>
      <c r="G34" s="111"/>
      <c r="H34" s="36"/>
      <c r="I34" s="36"/>
      <c r="J34" s="36"/>
      <c r="K34" s="36"/>
      <c r="L34" s="42">
        <f>L32*L33</f>
        <v>864</v>
      </c>
      <c r="M34" s="42">
        <f t="shared" ref="M34:AL34" si="1">M32*M33</f>
        <v>380</v>
      </c>
      <c r="N34" s="42">
        <f t="shared" si="1"/>
        <v>68.400000000000006</v>
      </c>
      <c r="O34" s="42">
        <f t="shared" si="1"/>
        <v>85</v>
      </c>
      <c r="P34" s="42">
        <f t="shared" si="1"/>
        <v>679</v>
      </c>
      <c r="Q34" s="42">
        <f t="shared" si="1"/>
        <v>504</v>
      </c>
      <c r="R34" s="42">
        <f t="shared" si="1"/>
        <v>1900</v>
      </c>
      <c r="S34" s="42">
        <f t="shared" si="1"/>
        <v>119.7</v>
      </c>
      <c r="T34" s="42">
        <f t="shared" si="1"/>
        <v>50</v>
      </c>
      <c r="U34" s="42">
        <f t="shared" si="1"/>
        <v>1500</v>
      </c>
      <c r="V34" s="42">
        <f t="shared" si="1"/>
        <v>112</v>
      </c>
      <c r="W34" s="42">
        <f t="shared" si="1"/>
        <v>197.99999999999997</v>
      </c>
      <c r="X34" s="42">
        <f t="shared" si="1"/>
        <v>27.000000000000004</v>
      </c>
      <c r="Y34" s="42">
        <f t="shared" si="1"/>
        <v>150</v>
      </c>
      <c r="Z34" s="42">
        <f t="shared" si="1"/>
        <v>120</v>
      </c>
      <c r="AA34" s="42">
        <f t="shared" si="1"/>
        <v>36</v>
      </c>
      <c r="AB34" s="42">
        <f t="shared" si="1"/>
        <v>285</v>
      </c>
      <c r="AC34" s="42">
        <f t="shared" si="1"/>
        <v>1717.6</v>
      </c>
      <c r="AD34" s="42">
        <f t="shared" si="1"/>
        <v>500</v>
      </c>
      <c r="AE34" s="42">
        <f t="shared" si="1"/>
        <v>322</v>
      </c>
      <c r="AF34" s="42">
        <f t="shared" si="1"/>
        <v>180</v>
      </c>
      <c r="AG34" s="42">
        <f t="shared" si="1"/>
        <v>1900</v>
      </c>
      <c r="AH34" s="42">
        <f t="shared" si="1"/>
        <v>200</v>
      </c>
      <c r="AI34" s="42">
        <f t="shared" si="1"/>
        <v>1064</v>
      </c>
      <c r="AJ34" s="42">
        <f t="shared" si="1"/>
        <v>1877.2</v>
      </c>
      <c r="AK34" s="42">
        <f t="shared" si="1"/>
        <v>66.88</v>
      </c>
      <c r="AL34" s="42">
        <f t="shared" si="1"/>
        <v>912.00000000000011</v>
      </c>
      <c r="AM34" s="57"/>
      <c r="AN34" s="58"/>
    </row>
    <row r="57" ht="13.5" customHeight="1" x14ac:dyDescent="0.25"/>
    <row r="82" ht="16.5" customHeight="1" x14ac:dyDescent="0.25"/>
    <row r="84" ht="14.25" customHeight="1" x14ac:dyDescent="0.25"/>
    <row r="88" ht="13.5" customHeight="1" x14ac:dyDescent="0.25"/>
    <row r="112" ht="14.25" customHeight="1" x14ac:dyDescent="0.25"/>
    <row r="139" ht="15" customHeight="1" x14ac:dyDescent="0.25"/>
    <row r="159" ht="13.5" customHeight="1" x14ac:dyDescent="0.25"/>
    <row r="160" ht="14.25" customHeight="1" x14ac:dyDescent="0.25"/>
    <row r="166" ht="14.25" customHeight="1" x14ac:dyDescent="0.25"/>
    <row r="170" ht="13.5" customHeight="1" x14ac:dyDescent="0.25"/>
    <row r="193" ht="15" customHeight="1" x14ac:dyDescent="0.25"/>
    <row r="222" ht="14.25" customHeight="1" x14ac:dyDescent="0.25"/>
    <row r="224" ht="13.5" customHeight="1" x14ac:dyDescent="0.25"/>
    <row r="225" ht="13.5" customHeight="1" x14ac:dyDescent="0.25"/>
    <row r="226" ht="13.5" customHeight="1" x14ac:dyDescent="0.25"/>
  </sheetData>
  <mergeCells count="44">
    <mergeCell ref="C34:D34"/>
    <mergeCell ref="E34:G34"/>
    <mergeCell ref="A30:B30"/>
    <mergeCell ref="L2:L4"/>
    <mergeCell ref="A2:A4"/>
    <mergeCell ref="B2:B4"/>
    <mergeCell ref="C2:C4"/>
    <mergeCell ref="D2:D4"/>
    <mergeCell ref="H2:H4"/>
    <mergeCell ref="I2:I4"/>
    <mergeCell ref="J2:J4"/>
    <mergeCell ref="K2:K4"/>
    <mergeCell ref="A5:A10"/>
    <mergeCell ref="A12:A19"/>
    <mergeCell ref="A20:A22"/>
    <mergeCell ref="A23:A27"/>
    <mergeCell ref="E2:G3"/>
    <mergeCell ref="M2:M4"/>
    <mergeCell ref="N2:N4"/>
    <mergeCell ref="O2:O4"/>
    <mergeCell ref="V2:V4"/>
    <mergeCell ref="X2:X4"/>
    <mergeCell ref="Z2:Z4"/>
    <mergeCell ref="P2:P4"/>
    <mergeCell ref="Q2:Q4"/>
    <mergeCell ref="R2:R4"/>
    <mergeCell ref="S2:S4"/>
    <mergeCell ref="T2:T4"/>
    <mergeCell ref="A1:Y1"/>
    <mergeCell ref="AJ2:AJ4"/>
    <mergeCell ref="AK2:AK4"/>
    <mergeCell ref="AL2:AL4"/>
    <mergeCell ref="AE2:AE4"/>
    <mergeCell ref="AF2:AF4"/>
    <mergeCell ref="AG2:AG4"/>
    <mergeCell ref="AH2:AH4"/>
    <mergeCell ref="AI2:AI4"/>
    <mergeCell ref="AB2:AB4"/>
    <mergeCell ref="AC2:AC4"/>
    <mergeCell ref="AD2:AD4"/>
    <mergeCell ref="Y2:Y4"/>
    <mergeCell ref="AA2:AA4"/>
    <mergeCell ref="U2:U4"/>
    <mergeCell ref="W2:W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topLeftCell="A10" workbookViewId="0">
      <selection activeCell="A2" sqref="A2:AE3"/>
    </sheetView>
  </sheetViews>
  <sheetFormatPr defaultRowHeight="15" x14ac:dyDescent="0.25"/>
  <cols>
    <col min="1" max="1" width="4.140625" customWidth="1"/>
    <col min="2" max="2" width="19.5703125" customWidth="1"/>
    <col min="3" max="3" width="4.42578125" customWidth="1"/>
    <col min="4" max="7" width="4.5703125" customWidth="1"/>
    <col min="8" max="8" width="5.85546875" customWidth="1"/>
    <col min="9" max="11" width="4.5703125" customWidth="1"/>
    <col min="12" max="12" width="3.28515625" customWidth="1"/>
    <col min="13" max="17" width="3.140625" customWidth="1"/>
    <col min="18" max="18" width="3.85546875" customWidth="1"/>
    <col min="19" max="19" width="3.5703125" customWidth="1"/>
    <col min="20" max="24" width="3.140625" customWidth="1"/>
    <col min="25" max="25" width="3" customWidth="1"/>
    <col min="26" max="26" width="2.85546875" customWidth="1"/>
    <col min="27" max="28" width="3.7109375" customWidth="1"/>
    <col min="29" max="29" width="3" customWidth="1"/>
    <col min="30" max="30" width="2.85546875" customWidth="1"/>
    <col min="31" max="31" width="2.5703125" customWidth="1"/>
    <col min="32" max="32" width="3" customWidth="1"/>
    <col min="33" max="33" width="3.42578125" customWidth="1"/>
    <col min="34" max="34" width="3" customWidth="1"/>
    <col min="35" max="37" width="3.7109375" customWidth="1"/>
    <col min="38" max="38" width="6.42578125" customWidth="1"/>
  </cols>
  <sheetData>
    <row r="1" spans="1:37" ht="16.5" customHeight="1" x14ac:dyDescent="0.25">
      <c r="A1" s="133" t="s">
        <v>185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F1" s="138" t="s">
        <v>246</v>
      </c>
      <c r="AG1" s="135" t="s">
        <v>247</v>
      </c>
      <c r="AH1" s="135" t="s">
        <v>248</v>
      </c>
      <c r="AI1" s="135" t="s">
        <v>249</v>
      </c>
      <c r="AJ1" s="135" t="s">
        <v>250</v>
      </c>
      <c r="AK1" s="135" t="s">
        <v>253</v>
      </c>
    </row>
    <row r="2" spans="1:37" ht="23.25" customHeight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2" t="s">
        <v>226</v>
      </c>
      <c r="F2" s="153"/>
      <c r="G2" s="153"/>
      <c r="H2" s="154" t="s">
        <v>230</v>
      </c>
      <c r="I2" s="154" t="s">
        <v>231</v>
      </c>
      <c r="J2" s="154" t="s">
        <v>232</v>
      </c>
      <c r="K2" s="156" t="s">
        <v>8</v>
      </c>
      <c r="L2" s="139" t="s">
        <v>233</v>
      </c>
      <c r="M2" s="131" t="s">
        <v>234</v>
      </c>
      <c r="N2" s="131" t="s">
        <v>205</v>
      </c>
      <c r="O2" s="131" t="s">
        <v>235</v>
      </c>
      <c r="P2" s="131" t="s">
        <v>236</v>
      </c>
      <c r="Q2" s="131" t="s">
        <v>237</v>
      </c>
      <c r="R2" s="131" t="s">
        <v>238</v>
      </c>
      <c r="S2" s="131" t="s">
        <v>216</v>
      </c>
      <c r="T2" s="131" t="s">
        <v>203</v>
      </c>
      <c r="U2" s="131" t="s">
        <v>202</v>
      </c>
      <c r="V2" s="131" t="s">
        <v>201</v>
      </c>
      <c r="W2" s="131" t="s">
        <v>251</v>
      </c>
      <c r="X2" s="131" t="s">
        <v>239</v>
      </c>
      <c r="Y2" s="131" t="s">
        <v>200</v>
      </c>
      <c r="Z2" s="131" t="s">
        <v>240</v>
      </c>
      <c r="AA2" s="131" t="s">
        <v>241</v>
      </c>
      <c r="AB2" s="131" t="s">
        <v>242</v>
      </c>
      <c r="AC2" s="131" t="s">
        <v>243</v>
      </c>
      <c r="AD2" s="131" t="s">
        <v>244</v>
      </c>
      <c r="AE2" s="131" t="s">
        <v>245</v>
      </c>
      <c r="AF2" s="138"/>
      <c r="AG2" s="136"/>
      <c r="AH2" s="136"/>
      <c r="AI2" s="136"/>
      <c r="AJ2" s="136"/>
      <c r="AK2" s="136"/>
    </row>
    <row r="3" spans="1:37" ht="22.5" customHeight="1" x14ac:dyDescent="0.25">
      <c r="A3" s="147"/>
      <c r="B3" s="149"/>
      <c r="C3" s="151"/>
      <c r="D3" s="151"/>
      <c r="E3" s="63" t="s">
        <v>227</v>
      </c>
      <c r="F3" s="63" t="s">
        <v>228</v>
      </c>
      <c r="G3" s="63" t="s">
        <v>229</v>
      </c>
      <c r="H3" s="155"/>
      <c r="I3" s="155"/>
      <c r="J3" s="155"/>
      <c r="K3" s="157"/>
      <c r="L3" s="140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1"/>
      <c r="AG3" s="137"/>
      <c r="AH3" s="137"/>
      <c r="AI3" s="137"/>
      <c r="AJ3" s="137"/>
      <c r="AK3" s="137"/>
    </row>
    <row r="4" spans="1:37" ht="13.5" customHeight="1" x14ac:dyDescent="0.25">
      <c r="A4" s="101" t="s">
        <v>12</v>
      </c>
      <c r="B4" s="4" t="s">
        <v>13</v>
      </c>
      <c r="C4" s="5">
        <v>10</v>
      </c>
      <c r="D4" s="5">
        <v>10</v>
      </c>
      <c r="E4" s="5">
        <v>0</v>
      </c>
      <c r="F4" s="5">
        <v>8.1999999999999993</v>
      </c>
      <c r="G4" s="5">
        <v>0.1</v>
      </c>
      <c r="H4" s="5">
        <v>75</v>
      </c>
      <c r="I4" s="5"/>
      <c r="J4" s="5">
        <v>14</v>
      </c>
      <c r="K4" s="2" t="s">
        <v>14</v>
      </c>
      <c r="L4" s="64"/>
      <c r="M4" s="69">
        <v>0.38</v>
      </c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36"/>
    </row>
    <row r="5" spans="1:37" ht="13.5" customHeight="1" x14ac:dyDescent="0.25">
      <c r="A5" s="102"/>
      <c r="B5" s="7" t="s">
        <v>89</v>
      </c>
      <c r="C5" s="8" t="s">
        <v>90</v>
      </c>
      <c r="D5" s="8" t="s">
        <v>91</v>
      </c>
      <c r="E5" s="8">
        <v>5.0999999999999996</v>
      </c>
      <c r="F5" s="8">
        <v>4.5999999999999996</v>
      </c>
      <c r="G5" s="8">
        <v>0.3</v>
      </c>
      <c r="H5" s="8">
        <v>63</v>
      </c>
      <c r="I5" s="8">
        <v>0</v>
      </c>
      <c r="J5" s="8">
        <v>209</v>
      </c>
      <c r="K5" s="2" t="s">
        <v>92</v>
      </c>
      <c r="L5" s="35"/>
      <c r="M5" s="44"/>
      <c r="N5" s="70">
        <v>38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36"/>
    </row>
    <row r="6" spans="1:37" ht="21.75" customHeight="1" x14ac:dyDescent="0.25">
      <c r="A6" s="102"/>
      <c r="B6" s="18" t="s">
        <v>60</v>
      </c>
      <c r="C6" s="16">
        <v>220</v>
      </c>
      <c r="D6" s="16">
        <v>250</v>
      </c>
      <c r="E6" s="16">
        <v>6</v>
      </c>
      <c r="F6" s="16">
        <v>10</v>
      </c>
      <c r="G6" s="16">
        <v>37.299999999999997</v>
      </c>
      <c r="H6" s="16">
        <v>262.5</v>
      </c>
      <c r="I6" s="16">
        <v>0</v>
      </c>
      <c r="J6" s="16">
        <v>173</v>
      </c>
      <c r="K6" s="6" t="s">
        <v>61</v>
      </c>
      <c r="L6" s="65"/>
      <c r="M6" s="56">
        <v>0.2</v>
      </c>
      <c r="N6" s="44"/>
      <c r="O6" s="44">
        <v>1.5</v>
      </c>
      <c r="P6" s="44"/>
      <c r="Q6" s="44"/>
      <c r="R6" s="44"/>
      <c r="S6" s="44"/>
      <c r="T6" s="44"/>
      <c r="U6" s="44"/>
      <c r="V6" s="44"/>
      <c r="W6" s="44">
        <f>0.005*38</f>
        <v>0.19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36"/>
    </row>
    <row r="7" spans="1:37" ht="13.5" customHeight="1" x14ac:dyDescent="0.25">
      <c r="A7" s="102"/>
      <c r="B7" s="4" t="s">
        <v>62</v>
      </c>
      <c r="C7" s="5">
        <v>200</v>
      </c>
      <c r="D7" s="5">
        <v>200</v>
      </c>
      <c r="E7" s="5">
        <v>7.2</v>
      </c>
      <c r="F7" s="5">
        <v>7.3</v>
      </c>
      <c r="G7" s="5">
        <v>23.17</v>
      </c>
      <c r="H7" s="5">
        <v>175</v>
      </c>
      <c r="I7" s="5">
        <v>1.8</v>
      </c>
      <c r="J7" s="5">
        <v>379</v>
      </c>
      <c r="K7" s="2" t="s">
        <v>63</v>
      </c>
      <c r="L7" s="35"/>
      <c r="M7" s="56"/>
      <c r="N7" s="44"/>
      <c r="O7" s="44"/>
      <c r="P7" s="44">
        <v>1</v>
      </c>
      <c r="Q7" s="44"/>
      <c r="R7" s="44"/>
      <c r="S7" s="44"/>
      <c r="T7" s="44"/>
      <c r="U7" s="44"/>
      <c r="V7" s="44"/>
      <c r="W7" s="44">
        <f>0.015*38</f>
        <v>0.56999999999999995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6"/>
    </row>
    <row r="8" spans="1:37" ht="13.5" customHeight="1" x14ac:dyDescent="0.25">
      <c r="A8" s="103"/>
      <c r="B8" s="4" t="s">
        <v>21</v>
      </c>
      <c r="C8" s="5">
        <v>60</v>
      </c>
      <c r="D8" s="5">
        <v>100</v>
      </c>
      <c r="E8" s="12">
        <v>8</v>
      </c>
      <c r="F8" s="5">
        <v>0.8</v>
      </c>
      <c r="G8" s="5">
        <v>49.2</v>
      </c>
      <c r="H8" s="5">
        <v>235</v>
      </c>
      <c r="I8" s="5"/>
      <c r="J8" s="5" t="s">
        <v>22</v>
      </c>
      <c r="K8" s="6" t="s">
        <v>23</v>
      </c>
      <c r="L8" s="35"/>
      <c r="M8" s="56"/>
      <c r="N8" s="44"/>
      <c r="O8" s="44"/>
      <c r="P8" s="44"/>
      <c r="Q8" s="44">
        <v>6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36"/>
    </row>
    <row r="9" spans="1:37" ht="15" customHeight="1" x14ac:dyDescent="0.25">
      <c r="A9" s="3"/>
      <c r="B9" s="13" t="s">
        <v>24</v>
      </c>
      <c r="C9" s="14"/>
      <c r="D9" s="14"/>
      <c r="E9" s="14">
        <f>SUM(E4:E8)</f>
        <v>26.3</v>
      </c>
      <c r="F9" s="14">
        <f>SUM(F4:F8)</f>
        <v>30.9</v>
      </c>
      <c r="G9" s="14">
        <f>SUM(G4:G8)</f>
        <v>110.07</v>
      </c>
      <c r="H9" s="14">
        <f>SUM(H4:H8)</f>
        <v>810.5</v>
      </c>
      <c r="I9" s="14">
        <f>SUM(I4:I8)</f>
        <v>1.8</v>
      </c>
      <c r="J9" s="14"/>
      <c r="K9" s="2"/>
      <c r="L9" s="66">
        <f>100/H28*H9</f>
        <v>25.70844937291049</v>
      </c>
      <c r="M9" s="56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36"/>
    </row>
    <row r="10" spans="1:37" ht="21" customHeight="1" x14ac:dyDescent="0.25">
      <c r="A10" s="3" t="s">
        <v>156</v>
      </c>
      <c r="B10" s="13" t="s">
        <v>78</v>
      </c>
      <c r="C10" s="14">
        <v>200</v>
      </c>
      <c r="D10" s="14">
        <v>250</v>
      </c>
      <c r="E10" s="14">
        <v>0.8</v>
      </c>
      <c r="F10" s="14">
        <v>0.8</v>
      </c>
      <c r="G10" s="14">
        <v>19.600000000000001</v>
      </c>
      <c r="H10" s="14">
        <v>94</v>
      </c>
      <c r="I10" s="14"/>
      <c r="J10" s="15" t="s">
        <v>134</v>
      </c>
      <c r="K10" s="2" t="s">
        <v>135</v>
      </c>
      <c r="L10" s="66"/>
      <c r="M10" s="56"/>
      <c r="N10" s="44"/>
      <c r="O10" s="44"/>
      <c r="P10" s="44"/>
      <c r="Q10" s="44"/>
      <c r="R10" s="44">
        <f>0.25*38</f>
        <v>9.5</v>
      </c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36"/>
    </row>
    <row r="11" spans="1:37" ht="18.75" customHeight="1" x14ac:dyDescent="0.25">
      <c r="A11" s="101" t="s">
        <v>25</v>
      </c>
      <c r="B11" s="4" t="s">
        <v>64</v>
      </c>
      <c r="C11" s="21">
        <v>70</v>
      </c>
      <c r="D11" s="21">
        <v>80</v>
      </c>
      <c r="E11" s="21">
        <v>1.41</v>
      </c>
      <c r="F11" s="21">
        <v>5.08</v>
      </c>
      <c r="G11" s="21">
        <v>9.02</v>
      </c>
      <c r="H11" s="21">
        <v>87.4</v>
      </c>
      <c r="I11" s="21">
        <v>32.450000000000003</v>
      </c>
      <c r="J11" s="21">
        <v>45</v>
      </c>
      <c r="K11" s="6" t="s">
        <v>65</v>
      </c>
      <c r="L11" s="35"/>
      <c r="M11" s="56"/>
      <c r="N11" s="44"/>
      <c r="O11" s="44"/>
      <c r="P11" s="44"/>
      <c r="Q11" s="44"/>
      <c r="R11" s="44"/>
      <c r="S11" s="56">
        <v>5</v>
      </c>
      <c r="T11" s="44">
        <v>0.5</v>
      </c>
      <c r="U11" s="44">
        <v>0.3</v>
      </c>
      <c r="V11" s="44">
        <v>0.2</v>
      </c>
      <c r="W11" s="44">
        <v>0.1</v>
      </c>
      <c r="X11" s="44"/>
      <c r="Y11" s="44"/>
      <c r="Z11" s="44">
        <v>10</v>
      </c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36"/>
    </row>
    <row r="12" spans="1:37" ht="12" customHeight="1" x14ac:dyDescent="0.25">
      <c r="A12" s="102"/>
      <c r="B12" s="4" t="s">
        <v>66</v>
      </c>
      <c r="C12" s="5">
        <v>250</v>
      </c>
      <c r="D12" s="5">
        <v>350</v>
      </c>
      <c r="E12" s="5">
        <v>6.6</v>
      </c>
      <c r="F12" s="5">
        <v>11</v>
      </c>
      <c r="G12" s="5">
        <v>28.8</v>
      </c>
      <c r="H12" s="5">
        <v>261.70999999999998</v>
      </c>
      <c r="I12" s="5">
        <v>11.2</v>
      </c>
      <c r="J12" s="5">
        <v>96</v>
      </c>
      <c r="K12" s="2" t="s">
        <v>67</v>
      </c>
      <c r="L12" s="35"/>
      <c r="M12" s="56"/>
      <c r="N12" s="44"/>
      <c r="O12" s="44"/>
      <c r="P12" s="44"/>
      <c r="Q12" s="44"/>
      <c r="R12" s="44"/>
      <c r="S12" s="44"/>
      <c r="T12" s="44"/>
      <c r="U12" s="44">
        <v>0.3</v>
      </c>
      <c r="V12" s="44"/>
      <c r="W12" s="44"/>
      <c r="X12" s="56">
        <f>0.025*38</f>
        <v>0.95000000000000007</v>
      </c>
      <c r="Y12" s="44">
        <f>0.2*38</f>
        <v>7.6000000000000005</v>
      </c>
      <c r="Z12" s="44"/>
      <c r="AA12" s="56">
        <f>0.04*38</f>
        <v>1.52</v>
      </c>
      <c r="AB12" s="44"/>
      <c r="AC12" s="44">
        <v>0.5</v>
      </c>
      <c r="AD12" s="44"/>
      <c r="AE12" s="44"/>
      <c r="AF12" s="44"/>
      <c r="AG12" s="44"/>
      <c r="AH12" s="44"/>
      <c r="AI12" s="44"/>
      <c r="AJ12" s="44"/>
      <c r="AK12" s="36"/>
    </row>
    <row r="13" spans="1:37" ht="21.75" customHeight="1" x14ac:dyDescent="0.25">
      <c r="A13" s="102"/>
      <c r="B13" s="7" t="s">
        <v>68</v>
      </c>
      <c r="C13" s="5">
        <v>110</v>
      </c>
      <c r="D13" s="5">
        <v>130</v>
      </c>
      <c r="E13" s="5">
        <v>22.4</v>
      </c>
      <c r="F13" s="5">
        <v>18.23</v>
      </c>
      <c r="G13" s="5">
        <v>7.03</v>
      </c>
      <c r="H13" s="5">
        <v>281.25</v>
      </c>
      <c r="I13" s="5">
        <v>0.68</v>
      </c>
      <c r="J13" s="5">
        <v>290</v>
      </c>
      <c r="K13" s="6" t="s">
        <v>69</v>
      </c>
      <c r="L13" s="35"/>
      <c r="M13" s="56"/>
      <c r="N13" s="44"/>
      <c r="O13" s="44"/>
      <c r="P13" s="44"/>
      <c r="Q13" s="44"/>
      <c r="R13" s="44"/>
      <c r="S13" s="44"/>
      <c r="T13" s="44"/>
      <c r="U13" s="44">
        <v>0.3</v>
      </c>
      <c r="V13" s="44"/>
      <c r="W13" s="44"/>
      <c r="X13" s="44"/>
      <c r="Y13" s="44"/>
      <c r="Z13" s="44"/>
      <c r="AA13" s="44"/>
      <c r="AB13" s="44">
        <f>0.13*38</f>
        <v>4.9400000000000004</v>
      </c>
      <c r="AC13" s="44">
        <v>0.5</v>
      </c>
      <c r="AD13" s="44"/>
      <c r="AE13" s="56">
        <v>0.1</v>
      </c>
      <c r="AF13" s="44"/>
      <c r="AG13" s="44"/>
      <c r="AH13" s="44"/>
      <c r="AI13" s="44"/>
      <c r="AJ13" s="44"/>
      <c r="AK13" s="36"/>
    </row>
    <row r="14" spans="1:37" ht="12" customHeight="1" x14ac:dyDescent="0.25">
      <c r="A14" s="102"/>
      <c r="B14" s="7" t="s">
        <v>70</v>
      </c>
      <c r="C14" s="5">
        <v>150</v>
      </c>
      <c r="D14" s="5">
        <v>200</v>
      </c>
      <c r="E14" s="5">
        <v>4.8</v>
      </c>
      <c r="F14" s="5">
        <v>5.76</v>
      </c>
      <c r="G14" s="5">
        <v>50.04</v>
      </c>
      <c r="H14" s="5">
        <v>284</v>
      </c>
      <c r="I14" s="5">
        <v>0</v>
      </c>
      <c r="J14" s="5">
        <v>302</v>
      </c>
      <c r="K14" s="2" t="s">
        <v>71</v>
      </c>
      <c r="L14" s="35"/>
      <c r="M14" s="56">
        <v>0.2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>
        <v>2</v>
      </c>
      <c r="AE14" s="44"/>
      <c r="AF14" s="44"/>
      <c r="AG14" s="44"/>
      <c r="AH14" s="44"/>
      <c r="AI14" s="44"/>
      <c r="AJ14" s="44"/>
      <c r="AK14" s="36"/>
    </row>
    <row r="15" spans="1:37" ht="12" customHeight="1" x14ac:dyDescent="0.25">
      <c r="A15" s="102"/>
      <c r="B15" s="7" t="s">
        <v>72</v>
      </c>
      <c r="C15" s="5">
        <v>200</v>
      </c>
      <c r="D15" s="5">
        <v>200</v>
      </c>
      <c r="E15" s="5">
        <v>0.51</v>
      </c>
      <c r="F15" s="5">
        <v>0</v>
      </c>
      <c r="G15" s="5">
        <v>25.23</v>
      </c>
      <c r="H15" s="5">
        <v>103</v>
      </c>
      <c r="I15" s="5" t="s">
        <v>73</v>
      </c>
      <c r="J15" s="5">
        <v>349</v>
      </c>
      <c r="K15" s="6" t="s">
        <v>74</v>
      </c>
      <c r="L15" s="35"/>
      <c r="M15" s="56"/>
      <c r="N15" s="44"/>
      <c r="O15" s="44"/>
      <c r="P15" s="44"/>
      <c r="Q15" s="44"/>
      <c r="R15" s="44"/>
      <c r="S15" s="44"/>
      <c r="T15" s="44"/>
      <c r="U15" s="44"/>
      <c r="V15" s="44"/>
      <c r="W15" s="44">
        <v>0.6</v>
      </c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>
        <f>0.015*38</f>
        <v>0.56999999999999995</v>
      </c>
    </row>
    <row r="16" spans="1:37" ht="12" customHeight="1" x14ac:dyDescent="0.25">
      <c r="A16" s="103"/>
      <c r="B16" s="4" t="s">
        <v>36</v>
      </c>
      <c r="C16" s="5">
        <v>80</v>
      </c>
      <c r="D16" s="5">
        <v>120</v>
      </c>
      <c r="E16" s="5">
        <v>8</v>
      </c>
      <c r="F16" s="5">
        <v>1</v>
      </c>
      <c r="G16" s="5">
        <v>40</v>
      </c>
      <c r="H16" s="5">
        <v>188</v>
      </c>
      <c r="I16" s="17"/>
      <c r="J16" s="5" t="s">
        <v>37</v>
      </c>
      <c r="K16" s="2" t="s">
        <v>38</v>
      </c>
      <c r="L16" s="35"/>
      <c r="M16" s="56"/>
      <c r="N16" s="44"/>
      <c r="O16" s="44"/>
      <c r="P16" s="44"/>
      <c r="Q16" s="44">
        <v>6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36"/>
    </row>
    <row r="17" spans="1:37" ht="12" customHeight="1" x14ac:dyDescent="0.25">
      <c r="A17" s="3"/>
      <c r="B17" s="13" t="s">
        <v>39</v>
      </c>
      <c r="C17" s="14"/>
      <c r="D17" s="14"/>
      <c r="E17" s="14">
        <f>SUM(E11:E16)</f>
        <v>43.719999999999992</v>
      </c>
      <c r="F17" s="14">
        <f>SUM(F11:F16)</f>
        <v>41.07</v>
      </c>
      <c r="G17" s="14">
        <f>SUM(G11:G16)</f>
        <v>160.12</v>
      </c>
      <c r="H17" s="14">
        <f>SUM(H11:H16)</f>
        <v>1205.3600000000001</v>
      </c>
      <c r="I17" s="14">
        <f>SUM(I11:I16)</f>
        <v>44.330000000000005</v>
      </c>
      <c r="J17" s="14"/>
      <c r="K17" s="6"/>
      <c r="L17" s="66">
        <f>100/H28*H17</f>
        <v>38.233111087145453</v>
      </c>
      <c r="M17" s="56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36"/>
    </row>
    <row r="18" spans="1:37" ht="12" customHeight="1" x14ac:dyDescent="0.25">
      <c r="A18" s="141" t="s">
        <v>40</v>
      </c>
      <c r="B18" s="7" t="s">
        <v>252</v>
      </c>
      <c r="C18" s="5">
        <v>90</v>
      </c>
      <c r="D18" s="5">
        <v>90</v>
      </c>
      <c r="E18" s="5">
        <v>7.56</v>
      </c>
      <c r="F18" s="5">
        <v>13.4</v>
      </c>
      <c r="G18" s="5">
        <v>62.2</v>
      </c>
      <c r="H18" s="5">
        <v>257.8</v>
      </c>
      <c r="I18" s="5">
        <v>0</v>
      </c>
      <c r="J18" s="5">
        <v>426</v>
      </c>
      <c r="K18" s="2" t="s">
        <v>75</v>
      </c>
      <c r="L18" s="35"/>
      <c r="M18" s="56"/>
      <c r="N18" s="44">
        <v>8</v>
      </c>
      <c r="O18" s="44"/>
      <c r="P18" s="44"/>
      <c r="Q18" s="44"/>
      <c r="R18" s="44"/>
      <c r="S18" s="44"/>
      <c r="T18" s="44"/>
      <c r="U18" s="44"/>
      <c r="V18" s="44"/>
      <c r="W18" s="44">
        <v>0.4</v>
      </c>
      <c r="X18" s="44"/>
      <c r="Y18" s="44"/>
      <c r="Z18" s="44"/>
      <c r="AA18" s="44"/>
      <c r="AB18" s="44"/>
      <c r="AC18" s="44"/>
      <c r="AD18" s="44"/>
      <c r="AE18" s="56">
        <f>0.05*38</f>
        <v>1.9000000000000001</v>
      </c>
      <c r="AF18" s="44">
        <v>1</v>
      </c>
      <c r="AG18" s="44">
        <v>1</v>
      </c>
      <c r="AH18" s="44"/>
      <c r="AI18" s="44"/>
      <c r="AJ18" s="44"/>
      <c r="AK18" s="36"/>
    </row>
    <row r="19" spans="1:37" ht="11.25" customHeight="1" x14ac:dyDescent="0.25">
      <c r="A19" s="142"/>
      <c r="B19" s="7" t="s">
        <v>171</v>
      </c>
      <c r="C19" s="5">
        <v>200</v>
      </c>
      <c r="D19" s="5">
        <v>200</v>
      </c>
      <c r="E19" s="12">
        <v>0.38</v>
      </c>
      <c r="F19" s="5">
        <v>0.17</v>
      </c>
      <c r="G19" s="5">
        <v>20.350000000000001</v>
      </c>
      <c r="H19" s="5">
        <v>126</v>
      </c>
      <c r="I19" s="5">
        <v>156</v>
      </c>
      <c r="J19" s="5">
        <v>388</v>
      </c>
      <c r="K19" s="6" t="s">
        <v>42</v>
      </c>
      <c r="L19" s="35"/>
      <c r="M19" s="56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56">
        <f>0.015*38</f>
        <v>0.56999999999999995</v>
      </c>
      <c r="AI19" s="44"/>
      <c r="AJ19" s="44"/>
      <c r="AK19" s="36"/>
    </row>
    <row r="20" spans="1:37" ht="11.25" customHeight="1" x14ac:dyDescent="0.25">
      <c r="A20" s="143"/>
      <c r="B20" s="13" t="s">
        <v>43</v>
      </c>
      <c r="C20" s="14"/>
      <c r="D20" s="14"/>
      <c r="E20" s="14">
        <f>SUM(E18:E19)</f>
        <v>7.9399999999999995</v>
      </c>
      <c r="F20" s="14">
        <f>SUM(F18:F19)</f>
        <v>13.57</v>
      </c>
      <c r="G20" s="14">
        <f>SUM(G18:G19)</f>
        <v>82.550000000000011</v>
      </c>
      <c r="H20" s="14">
        <f>SUM(H18:H19)</f>
        <v>383.8</v>
      </c>
      <c r="I20" s="14">
        <f>SUM(I18:I19)</f>
        <v>156</v>
      </c>
      <c r="J20" s="14"/>
      <c r="K20" s="6"/>
      <c r="L20" s="66">
        <f>100/H28*H20</f>
        <v>12.173846846789694</v>
      </c>
      <c r="M20" s="56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36"/>
    </row>
    <row r="21" spans="1:37" ht="10.5" customHeight="1" x14ac:dyDescent="0.25">
      <c r="A21" s="101" t="s">
        <v>44</v>
      </c>
      <c r="B21" s="7" t="s">
        <v>79</v>
      </c>
      <c r="C21" s="8">
        <v>90</v>
      </c>
      <c r="D21" s="8">
        <v>100</v>
      </c>
      <c r="E21" s="8">
        <v>12.05</v>
      </c>
      <c r="F21" s="8">
        <v>7.21</v>
      </c>
      <c r="G21" s="8">
        <v>10.220000000000001</v>
      </c>
      <c r="H21" s="8">
        <v>155</v>
      </c>
      <c r="I21" s="8">
        <v>1.2</v>
      </c>
      <c r="J21" s="8">
        <v>280</v>
      </c>
      <c r="K21" s="6" t="s">
        <v>80</v>
      </c>
      <c r="L21" s="35"/>
      <c r="M21" s="56"/>
      <c r="N21" s="44">
        <v>6</v>
      </c>
      <c r="O21" s="44"/>
      <c r="P21" s="44"/>
      <c r="Q21" s="44"/>
      <c r="R21" s="44"/>
      <c r="S21" s="44"/>
      <c r="T21" s="44"/>
      <c r="U21" s="44">
        <v>0.4</v>
      </c>
      <c r="V21" s="44"/>
      <c r="W21" s="44"/>
      <c r="X21" s="44"/>
      <c r="Y21" s="44"/>
      <c r="Z21" s="44"/>
      <c r="AA21" s="56">
        <f>0.05*38</f>
        <v>1.9000000000000001</v>
      </c>
      <c r="AB21" s="44"/>
      <c r="AC21" s="44"/>
      <c r="AD21" s="44"/>
      <c r="AE21" s="56">
        <v>0.1</v>
      </c>
      <c r="AF21" s="44"/>
      <c r="AG21" s="44"/>
      <c r="AH21" s="44"/>
      <c r="AI21" s="44"/>
      <c r="AJ21" s="44"/>
      <c r="AK21" s="36"/>
    </row>
    <row r="22" spans="1:37" ht="10.5" customHeight="1" x14ac:dyDescent="0.25">
      <c r="A22" s="102"/>
      <c r="B22" s="4" t="s">
        <v>81</v>
      </c>
      <c r="C22" s="8">
        <v>220</v>
      </c>
      <c r="D22" s="8">
        <v>250</v>
      </c>
      <c r="E22" s="8">
        <v>5</v>
      </c>
      <c r="F22" s="8">
        <v>8.3000000000000007</v>
      </c>
      <c r="G22" s="8">
        <v>23</v>
      </c>
      <c r="H22" s="8">
        <v>188</v>
      </c>
      <c r="I22" s="8">
        <v>42.6</v>
      </c>
      <c r="J22" s="8">
        <v>139</v>
      </c>
      <c r="K22" s="2" t="s">
        <v>82</v>
      </c>
      <c r="L22" s="35"/>
      <c r="M22" s="56">
        <v>0.2</v>
      </c>
      <c r="N22" s="44"/>
      <c r="O22" s="44"/>
      <c r="P22" s="44"/>
      <c r="Q22" s="44"/>
      <c r="R22" s="44"/>
      <c r="S22" s="44">
        <f>0.4*38</f>
        <v>15.200000000000001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36"/>
    </row>
    <row r="23" spans="1:37" ht="10.5" customHeight="1" x14ac:dyDescent="0.25">
      <c r="A23" s="102"/>
      <c r="B23" s="7" t="s">
        <v>83</v>
      </c>
      <c r="C23" s="5">
        <v>200</v>
      </c>
      <c r="D23" s="5">
        <v>200</v>
      </c>
      <c r="E23" s="5">
        <v>0</v>
      </c>
      <c r="F23" s="5">
        <v>0</v>
      </c>
      <c r="G23" s="5">
        <v>14.97</v>
      </c>
      <c r="H23" s="5">
        <v>57</v>
      </c>
      <c r="I23" s="5">
        <v>0</v>
      </c>
      <c r="J23" s="5">
        <v>375</v>
      </c>
      <c r="K23" s="6" t="s">
        <v>84</v>
      </c>
      <c r="L23" s="3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>
        <v>0.6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>
        <v>38</v>
      </c>
      <c r="AJ23" s="44"/>
      <c r="AK23" s="36"/>
    </row>
    <row r="24" spans="1:37" ht="10.5" customHeight="1" x14ac:dyDescent="0.25">
      <c r="A24" s="102"/>
      <c r="B24" s="4" t="s">
        <v>50</v>
      </c>
      <c r="C24" s="5">
        <v>50</v>
      </c>
      <c r="D24" s="5">
        <v>100</v>
      </c>
      <c r="E24" s="5">
        <v>8</v>
      </c>
      <c r="F24" s="5">
        <v>0.8</v>
      </c>
      <c r="G24" s="5">
        <v>49</v>
      </c>
      <c r="H24" s="5">
        <v>235</v>
      </c>
      <c r="I24" s="5"/>
      <c r="J24" s="12">
        <v>12.4</v>
      </c>
      <c r="K24" s="2" t="s">
        <v>85</v>
      </c>
      <c r="L24" s="35"/>
      <c r="M24" s="44"/>
      <c r="N24" s="44"/>
      <c r="O24" s="44"/>
      <c r="P24" s="44"/>
      <c r="Q24" s="44">
        <v>6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36"/>
    </row>
    <row r="25" spans="1:37" ht="10.5" customHeight="1" x14ac:dyDescent="0.25">
      <c r="A25" s="103"/>
      <c r="B25" s="13" t="s">
        <v>51</v>
      </c>
      <c r="C25" s="14"/>
      <c r="D25" s="14"/>
      <c r="E25" s="15">
        <f>SUM(E21:E24)</f>
        <v>25.05</v>
      </c>
      <c r="F25" s="14">
        <f>SUM(F21:F24)</f>
        <v>16.310000000000002</v>
      </c>
      <c r="G25" s="14">
        <f>SUM(G21:G24)</f>
        <v>97.19</v>
      </c>
      <c r="H25" s="14">
        <f>SUM(H21:H24)</f>
        <v>635</v>
      </c>
      <c r="I25" s="14">
        <f>SUM(I21:I24)</f>
        <v>43.800000000000004</v>
      </c>
      <c r="J25" s="14"/>
      <c r="K25" s="6"/>
      <c r="L25" s="66">
        <f>100/H28*H25</f>
        <v>20.141721593828699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36"/>
    </row>
    <row r="26" spans="1:37" ht="10.5" customHeight="1" x14ac:dyDescent="0.25">
      <c r="A26" s="144" t="s">
        <v>86</v>
      </c>
      <c r="B26" s="7" t="s">
        <v>53</v>
      </c>
      <c r="C26" s="8">
        <v>200</v>
      </c>
      <c r="D26" s="8">
        <v>200</v>
      </c>
      <c r="E26" s="8">
        <v>5.8</v>
      </c>
      <c r="F26" s="8">
        <v>6.4</v>
      </c>
      <c r="G26" s="8">
        <v>8</v>
      </c>
      <c r="H26" s="8">
        <v>118</v>
      </c>
      <c r="I26" s="8">
        <v>1.4</v>
      </c>
      <c r="J26" s="8">
        <v>389</v>
      </c>
      <c r="K26" s="2" t="s">
        <v>54</v>
      </c>
      <c r="L26" s="3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>
        <v>8</v>
      </c>
      <c r="AK26" s="36"/>
    </row>
    <row r="27" spans="1:37" ht="10.5" customHeight="1" x14ac:dyDescent="0.25">
      <c r="A27" s="145"/>
      <c r="B27" s="13" t="s">
        <v>87</v>
      </c>
      <c r="C27" s="14"/>
      <c r="D27" s="14"/>
      <c r="E27" s="14">
        <f>SUM(E26)</f>
        <v>5.8</v>
      </c>
      <c r="F27" s="14">
        <f>SUM(F26)</f>
        <v>6.4</v>
      </c>
      <c r="G27" s="14">
        <f>SUM(G26)</f>
        <v>8</v>
      </c>
      <c r="H27" s="14">
        <f>SUM(H26)</f>
        <v>118</v>
      </c>
      <c r="I27" s="14">
        <f>SUM(I26)</f>
        <v>1.4</v>
      </c>
      <c r="J27" s="14"/>
      <c r="K27" s="6"/>
      <c r="L27" s="66">
        <f>100/H28*H27</f>
        <v>3.7428710993256482</v>
      </c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36"/>
    </row>
    <row r="28" spans="1:37" ht="15" customHeight="1" x14ac:dyDescent="0.25">
      <c r="A28" s="113" t="s">
        <v>88</v>
      </c>
      <c r="B28" s="114"/>
      <c r="C28" s="22"/>
      <c r="D28" s="22"/>
      <c r="E28" s="23">
        <f>E9+E17+E20+E25+E27</f>
        <v>108.80999999999999</v>
      </c>
      <c r="F28" s="23">
        <f>F9+F17+F20+F25+F27</f>
        <v>108.25</v>
      </c>
      <c r="G28" s="23">
        <f>G9+G17+G20+G25+G27</f>
        <v>457.93</v>
      </c>
      <c r="H28" s="23">
        <f>H9+H17+H20+H25+H27</f>
        <v>3152.6600000000003</v>
      </c>
      <c r="I28" s="23">
        <f>I9+I17+I20+I25+I27</f>
        <v>247.33</v>
      </c>
      <c r="J28" s="22"/>
      <c r="K28" s="2"/>
      <c r="L28" s="6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36"/>
    </row>
    <row r="29" spans="1:37" ht="19.5" customHeight="1" x14ac:dyDescent="0.25">
      <c r="A29" s="59"/>
      <c r="B29" s="60" t="s">
        <v>57</v>
      </c>
      <c r="C29" s="61"/>
      <c r="D29" s="61"/>
      <c r="E29" s="61">
        <v>1</v>
      </c>
      <c r="F29" s="61">
        <v>1</v>
      </c>
      <c r="G29" s="61">
        <v>4</v>
      </c>
      <c r="H29" s="61"/>
      <c r="I29" s="61"/>
      <c r="J29" s="61"/>
      <c r="K29" s="62"/>
      <c r="L29" s="67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36"/>
    </row>
    <row r="30" spans="1:37" ht="14.25" customHeight="1" x14ac:dyDescent="0.25">
      <c r="A30" s="36"/>
      <c r="B30" s="36" t="s">
        <v>223</v>
      </c>
      <c r="C30" s="36"/>
      <c r="D30" s="36"/>
      <c r="E30" s="36"/>
      <c r="F30" s="36"/>
      <c r="G30" s="36"/>
      <c r="H30" s="36"/>
      <c r="I30" s="36"/>
      <c r="J30" s="36"/>
      <c r="K30" s="36"/>
      <c r="L30" s="68"/>
      <c r="M30" s="56">
        <f>SUM(M4:M29)</f>
        <v>0.98</v>
      </c>
      <c r="N30" s="56">
        <f>SUM(N4:N29)</f>
        <v>52</v>
      </c>
      <c r="O30" s="56">
        <f t="shared" ref="O30:S30" si="0">SUM(O4:O29)</f>
        <v>1.5</v>
      </c>
      <c r="P30" s="56">
        <f t="shared" si="0"/>
        <v>1</v>
      </c>
      <c r="Q30" s="56">
        <f t="shared" si="0"/>
        <v>18</v>
      </c>
      <c r="R30" s="56">
        <f t="shared" si="0"/>
        <v>9.5</v>
      </c>
      <c r="S30" s="56">
        <f t="shared" si="0"/>
        <v>20.200000000000003</v>
      </c>
      <c r="T30" s="56">
        <f t="shared" ref="T30" si="1">SUM(T4:T29)</f>
        <v>0.5</v>
      </c>
      <c r="U30" s="56">
        <f t="shared" ref="U30" si="2">SUM(U4:U29)</f>
        <v>1.2999999999999998</v>
      </c>
      <c r="V30" s="56">
        <f t="shared" ref="V30" si="3">SUM(V4:V29)</f>
        <v>0.2</v>
      </c>
      <c r="W30" s="56">
        <f t="shared" ref="W30:X30" si="4">SUM(W4:W29)</f>
        <v>2.46</v>
      </c>
      <c r="X30" s="56">
        <f t="shared" si="4"/>
        <v>0.95000000000000007</v>
      </c>
      <c r="Y30" s="56">
        <f t="shared" ref="Y30" si="5">SUM(Y4:Y29)</f>
        <v>7.6000000000000005</v>
      </c>
      <c r="Z30" s="71">
        <f t="shared" ref="Z30" si="6">SUM(Z4:Z29)</f>
        <v>10</v>
      </c>
      <c r="AA30" s="56">
        <f t="shared" ref="AA30:AF30" si="7">SUM(AA4:AA29)</f>
        <v>3.42</v>
      </c>
      <c r="AB30" s="56">
        <f t="shared" si="7"/>
        <v>4.9400000000000004</v>
      </c>
      <c r="AC30" s="56">
        <f t="shared" si="7"/>
        <v>1</v>
      </c>
      <c r="AD30" s="56">
        <f t="shared" si="7"/>
        <v>2</v>
      </c>
      <c r="AE30" s="56">
        <f t="shared" si="7"/>
        <v>2.1</v>
      </c>
      <c r="AF30" s="56">
        <f t="shared" si="7"/>
        <v>1</v>
      </c>
      <c r="AG30" s="56">
        <f t="shared" ref="AG30" si="8">SUM(AG4:AG29)</f>
        <v>1</v>
      </c>
      <c r="AH30" s="56">
        <f t="shared" ref="AH30" si="9">SUM(AH4:AH29)</f>
        <v>0.56999999999999995</v>
      </c>
      <c r="AI30" s="56">
        <f t="shared" ref="AI30:AK30" si="10">SUM(AI4:AI29)</f>
        <v>38</v>
      </c>
      <c r="AJ30" s="56">
        <f t="shared" si="10"/>
        <v>8</v>
      </c>
      <c r="AK30" s="56">
        <f t="shared" si="10"/>
        <v>0.56999999999999995</v>
      </c>
    </row>
    <row r="31" spans="1:37" ht="12.75" customHeight="1" x14ac:dyDescent="0.25">
      <c r="A31" s="36"/>
      <c r="B31" s="36" t="s">
        <v>219</v>
      </c>
      <c r="C31" s="36"/>
      <c r="D31" s="36"/>
      <c r="E31" s="36"/>
      <c r="F31" s="36"/>
      <c r="G31" s="36"/>
      <c r="H31" s="36"/>
      <c r="I31" s="36"/>
      <c r="J31" s="36"/>
      <c r="K31" s="36"/>
      <c r="L31" s="68"/>
      <c r="M31" s="44">
        <v>900</v>
      </c>
      <c r="N31" s="44">
        <v>10</v>
      </c>
      <c r="O31" s="44">
        <v>45</v>
      </c>
      <c r="P31" s="44">
        <v>140</v>
      </c>
      <c r="Q31" s="44">
        <v>28</v>
      </c>
      <c r="R31" s="44">
        <v>200</v>
      </c>
      <c r="S31" s="44">
        <v>60</v>
      </c>
      <c r="T31" s="44">
        <v>80</v>
      </c>
      <c r="U31" s="44">
        <v>48</v>
      </c>
      <c r="V31" s="44">
        <v>155</v>
      </c>
      <c r="W31" s="44">
        <v>70</v>
      </c>
      <c r="X31" s="44">
        <v>60</v>
      </c>
      <c r="Y31" s="44">
        <v>70</v>
      </c>
      <c r="Z31" s="44">
        <v>77</v>
      </c>
      <c r="AA31" s="44">
        <v>380</v>
      </c>
      <c r="AB31" s="44">
        <v>220</v>
      </c>
      <c r="AC31" s="44">
        <v>80</v>
      </c>
      <c r="AD31" s="44">
        <v>140</v>
      </c>
      <c r="AE31" s="44">
        <v>38</v>
      </c>
      <c r="AF31" s="44">
        <v>20</v>
      </c>
      <c r="AG31" s="44">
        <v>140</v>
      </c>
      <c r="AH31" s="44">
        <v>300</v>
      </c>
      <c r="AI31" s="44">
        <v>1.2</v>
      </c>
      <c r="AJ31" s="44">
        <v>120</v>
      </c>
      <c r="AK31" s="44">
        <v>200</v>
      </c>
    </row>
    <row r="32" spans="1:37" ht="12.75" customHeight="1" x14ac:dyDescent="0.25">
      <c r="A32" s="36"/>
      <c r="B32" s="36" t="s">
        <v>220</v>
      </c>
      <c r="C32" s="110" t="s">
        <v>254</v>
      </c>
      <c r="D32" s="112"/>
      <c r="E32" s="112"/>
      <c r="F32" s="111"/>
      <c r="G32" s="110" t="s">
        <v>255</v>
      </c>
      <c r="H32" s="112"/>
      <c r="I32" s="112"/>
      <c r="J32" s="111"/>
      <c r="K32" s="36"/>
      <c r="L32" s="68"/>
      <c r="M32" s="44">
        <f>M30*M31</f>
        <v>882</v>
      </c>
      <c r="N32" s="44">
        <f>N30*N31</f>
        <v>520</v>
      </c>
      <c r="O32" s="44">
        <f t="shared" ref="O32:R32" si="11">O30*O31</f>
        <v>67.5</v>
      </c>
      <c r="P32" s="44">
        <f t="shared" si="11"/>
        <v>140</v>
      </c>
      <c r="Q32" s="44">
        <f t="shared" si="11"/>
        <v>504</v>
      </c>
      <c r="R32" s="44">
        <f t="shared" si="11"/>
        <v>1900</v>
      </c>
      <c r="S32" s="44">
        <f t="shared" ref="S32" si="12">S30*S31</f>
        <v>1212.0000000000002</v>
      </c>
      <c r="T32" s="44">
        <f t="shared" ref="T32" si="13">T30*T31</f>
        <v>40</v>
      </c>
      <c r="U32" s="44">
        <f t="shared" ref="U32" si="14">U30*U31</f>
        <v>62.399999999999991</v>
      </c>
      <c r="V32" s="44">
        <f t="shared" ref="V32" si="15">V30*V31</f>
        <v>31</v>
      </c>
      <c r="W32" s="44">
        <f t="shared" ref="W32" si="16">W30*W31</f>
        <v>172.2</v>
      </c>
      <c r="X32" s="44">
        <f t="shared" ref="X32" si="17">X30*X31</f>
        <v>57.000000000000007</v>
      </c>
      <c r="Y32" s="44">
        <f t="shared" ref="Y32" si="18">Y30*Y31</f>
        <v>532</v>
      </c>
      <c r="Z32" s="44">
        <f t="shared" ref="Z32" si="19">Z30*Z31</f>
        <v>770</v>
      </c>
      <c r="AA32" s="44">
        <f t="shared" ref="AA32:AF32" si="20">AA30*AA31</f>
        <v>1299.5999999999999</v>
      </c>
      <c r="AB32" s="44">
        <f t="shared" si="20"/>
        <v>1086.8000000000002</v>
      </c>
      <c r="AC32" s="44">
        <f t="shared" si="20"/>
        <v>80</v>
      </c>
      <c r="AD32" s="44">
        <f t="shared" si="20"/>
        <v>280</v>
      </c>
      <c r="AE32" s="44">
        <f t="shared" si="20"/>
        <v>79.8</v>
      </c>
      <c r="AF32" s="44">
        <f t="shared" si="20"/>
        <v>20</v>
      </c>
      <c r="AG32" s="44">
        <f t="shared" ref="AG32" si="21">AG30*AG31</f>
        <v>140</v>
      </c>
      <c r="AH32" s="44">
        <f t="shared" ref="AH32" si="22">AH30*AH31</f>
        <v>170.99999999999997</v>
      </c>
      <c r="AI32" s="44">
        <f t="shared" ref="AI32" si="23">AI30*AI31</f>
        <v>45.6</v>
      </c>
      <c r="AJ32" s="44">
        <f t="shared" ref="AJ32" si="24">AJ30*AJ31</f>
        <v>960</v>
      </c>
      <c r="AK32" s="44">
        <f t="shared" ref="AK32" si="25">AK30*AK31</f>
        <v>113.99999999999999</v>
      </c>
    </row>
  </sheetData>
  <mergeCells count="44">
    <mergeCell ref="A28:B28"/>
    <mergeCell ref="A4:A8"/>
    <mergeCell ref="A11:A16"/>
    <mergeCell ref="A18:A20"/>
    <mergeCell ref="A21:A25"/>
    <mergeCell ref="A26:A27"/>
    <mergeCell ref="AK1:AK3"/>
    <mergeCell ref="AF1:AF3"/>
    <mergeCell ref="V2:V3"/>
    <mergeCell ref="Q2:Q3"/>
    <mergeCell ref="R2:R3"/>
    <mergeCell ref="S2:S3"/>
    <mergeCell ref="T2:T3"/>
    <mergeCell ref="U2:U3"/>
    <mergeCell ref="AE2:AE3"/>
    <mergeCell ref="AG1:AG3"/>
    <mergeCell ref="AH1:AH3"/>
    <mergeCell ref="AI1:AI3"/>
    <mergeCell ref="AJ1:AJ3"/>
    <mergeCell ref="C32:F32"/>
    <mergeCell ref="G32:J32"/>
    <mergeCell ref="W2:W3"/>
    <mergeCell ref="X2:X3"/>
    <mergeCell ref="Y2:Y3"/>
    <mergeCell ref="L2:L3"/>
    <mergeCell ref="C2:C3"/>
    <mergeCell ref="D2:D3"/>
    <mergeCell ref="E2:G2"/>
    <mergeCell ref="H2:H3"/>
    <mergeCell ref="I2:I3"/>
    <mergeCell ref="J2:J3"/>
    <mergeCell ref="K2:K3"/>
    <mergeCell ref="M2:M3"/>
    <mergeCell ref="N2:N3"/>
    <mergeCell ref="O2:O3"/>
    <mergeCell ref="P2:P3"/>
    <mergeCell ref="A1:AD1"/>
    <mergeCell ref="Z2:Z3"/>
    <mergeCell ref="AA2:AA3"/>
    <mergeCell ref="AB2:AB3"/>
    <mergeCell ref="AC2:AC3"/>
    <mergeCell ref="AD2:AD3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opLeftCell="A13" workbookViewId="0">
      <selection activeCell="B30" sqref="B30:B32"/>
    </sheetView>
  </sheetViews>
  <sheetFormatPr defaultRowHeight="15" x14ac:dyDescent="0.25"/>
  <cols>
    <col min="1" max="1" width="3.140625" customWidth="1"/>
    <col min="2" max="2" width="17.5703125" customWidth="1"/>
    <col min="3" max="4" width="3.28515625" customWidth="1"/>
    <col min="5" max="9" width="3.7109375" customWidth="1"/>
    <col min="10" max="10" width="4" customWidth="1"/>
    <col min="11" max="11" width="4.5703125" customWidth="1"/>
    <col min="12" max="12" width="3.5703125" customWidth="1"/>
    <col min="13" max="13" width="3.85546875" customWidth="1"/>
    <col min="14" max="14" width="3" customWidth="1"/>
    <col min="15" max="15" width="3.5703125" customWidth="1"/>
    <col min="16" max="16" width="4.140625" customWidth="1"/>
    <col min="17" max="17" width="3.140625" customWidth="1"/>
    <col min="18" max="18" width="3.28515625" customWidth="1"/>
    <col min="19" max="19" width="4.140625" customWidth="1"/>
    <col min="20" max="20" width="3.7109375" customWidth="1"/>
    <col min="21" max="21" width="3.140625" customWidth="1"/>
    <col min="22" max="22" width="2.85546875" customWidth="1"/>
    <col min="23" max="23" width="3.7109375" customWidth="1"/>
    <col min="24" max="24" width="3.5703125" customWidth="1"/>
    <col min="25" max="25" width="2.85546875" customWidth="1"/>
    <col min="26" max="27" width="3.28515625" customWidth="1"/>
    <col min="28" max="29" width="4.140625" customWidth="1"/>
    <col min="30" max="30" width="2.7109375" customWidth="1"/>
    <col min="31" max="31" width="3" customWidth="1"/>
    <col min="32" max="32" width="2.5703125" customWidth="1"/>
    <col min="33" max="33" width="3.42578125" customWidth="1"/>
    <col min="34" max="34" width="3.28515625" customWidth="1"/>
    <col min="35" max="35" width="3" customWidth="1"/>
    <col min="36" max="37" width="3.42578125" customWidth="1"/>
  </cols>
  <sheetData>
    <row r="1" spans="1:37" ht="36" customHeight="1" thickBot="1" x14ac:dyDescent="0.3">
      <c r="A1" s="164" t="s">
        <v>186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38" t="s">
        <v>234</v>
      </c>
      <c r="M1" s="138" t="s">
        <v>205</v>
      </c>
      <c r="N1" s="138" t="s">
        <v>258</v>
      </c>
      <c r="O1" s="138" t="s">
        <v>259</v>
      </c>
      <c r="P1" s="131" t="s">
        <v>208</v>
      </c>
      <c r="Q1" s="131" t="s">
        <v>194</v>
      </c>
      <c r="R1" s="138" t="s">
        <v>237</v>
      </c>
      <c r="S1" s="138" t="s">
        <v>238</v>
      </c>
      <c r="T1" s="138" t="s">
        <v>216</v>
      </c>
      <c r="U1" s="138" t="s">
        <v>203</v>
      </c>
      <c r="V1" s="138" t="s">
        <v>202</v>
      </c>
      <c r="W1" s="138" t="s">
        <v>201</v>
      </c>
      <c r="X1" s="131" t="s">
        <v>251</v>
      </c>
      <c r="Y1" s="138" t="s">
        <v>239</v>
      </c>
      <c r="Z1" s="138" t="s">
        <v>200</v>
      </c>
      <c r="AA1" s="138" t="s">
        <v>240</v>
      </c>
      <c r="AB1" s="138" t="s">
        <v>241</v>
      </c>
      <c r="AC1" s="138" t="s">
        <v>260</v>
      </c>
      <c r="AD1" s="138" t="s">
        <v>243</v>
      </c>
      <c r="AE1" s="138" t="s">
        <v>239</v>
      </c>
      <c r="AF1" s="138" t="s">
        <v>245</v>
      </c>
      <c r="AG1" s="135" t="s">
        <v>261</v>
      </c>
      <c r="AH1" s="135" t="s">
        <v>248</v>
      </c>
      <c r="AI1" s="135" t="s">
        <v>249</v>
      </c>
      <c r="AJ1" s="135" t="s">
        <v>250</v>
      </c>
      <c r="AK1" s="135" t="s">
        <v>262</v>
      </c>
    </row>
    <row r="2" spans="1:37" ht="15.75" customHeight="1" thickTop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0" t="s">
        <v>226</v>
      </c>
      <c r="F2" s="165"/>
      <c r="G2" s="165"/>
      <c r="H2" s="150" t="s">
        <v>230</v>
      </c>
      <c r="I2" s="150" t="s">
        <v>231</v>
      </c>
      <c r="J2" s="150" t="s">
        <v>232</v>
      </c>
      <c r="K2" s="166" t="s">
        <v>8</v>
      </c>
      <c r="L2" s="138"/>
      <c r="M2" s="138"/>
      <c r="N2" s="138"/>
      <c r="O2" s="138"/>
      <c r="P2" s="163"/>
      <c r="Q2" s="163"/>
      <c r="R2" s="138"/>
      <c r="S2" s="138"/>
      <c r="T2" s="138"/>
      <c r="U2" s="138"/>
      <c r="V2" s="138"/>
      <c r="W2" s="138"/>
      <c r="X2" s="163"/>
      <c r="Y2" s="138"/>
      <c r="Z2" s="138"/>
      <c r="AA2" s="138"/>
      <c r="AB2" s="138"/>
      <c r="AC2" s="138"/>
      <c r="AD2" s="138"/>
      <c r="AE2" s="138"/>
      <c r="AF2" s="138"/>
      <c r="AG2" s="161"/>
      <c r="AH2" s="136"/>
      <c r="AI2" s="136"/>
      <c r="AJ2" s="136"/>
      <c r="AK2" s="136"/>
    </row>
    <row r="3" spans="1:37" ht="42" customHeight="1" x14ac:dyDescent="0.25">
      <c r="A3" s="147"/>
      <c r="B3" s="149"/>
      <c r="C3" s="151"/>
      <c r="D3" s="151"/>
      <c r="E3" s="75" t="s">
        <v>227</v>
      </c>
      <c r="F3" s="75" t="s">
        <v>228</v>
      </c>
      <c r="G3" s="75" t="s">
        <v>229</v>
      </c>
      <c r="H3" s="151"/>
      <c r="I3" s="151"/>
      <c r="J3" s="151"/>
      <c r="K3" s="167"/>
      <c r="L3" s="131"/>
      <c r="M3" s="131"/>
      <c r="N3" s="131"/>
      <c r="O3" s="131"/>
      <c r="P3" s="132"/>
      <c r="Q3" s="132"/>
      <c r="R3" s="131"/>
      <c r="S3" s="131"/>
      <c r="T3" s="131"/>
      <c r="U3" s="131"/>
      <c r="V3" s="131"/>
      <c r="W3" s="131"/>
      <c r="X3" s="132"/>
      <c r="Y3" s="131"/>
      <c r="Z3" s="131"/>
      <c r="AA3" s="131"/>
      <c r="AB3" s="131"/>
      <c r="AC3" s="131"/>
      <c r="AD3" s="131"/>
      <c r="AE3" s="131"/>
      <c r="AF3" s="131"/>
      <c r="AG3" s="162"/>
      <c r="AH3" s="137"/>
      <c r="AI3" s="137"/>
      <c r="AJ3" s="137"/>
      <c r="AK3" s="137"/>
    </row>
    <row r="4" spans="1:37" ht="14.25" customHeight="1" x14ac:dyDescent="0.25">
      <c r="A4" s="168" t="s">
        <v>12</v>
      </c>
      <c r="B4" s="4" t="s">
        <v>13</v>
      </c>
      <c r="C4" s="76">
        <v>10</v>
      </c>
      <c r="D4" s="76">
        <v>10</v>
      </c>
      <c r="E4" s="76">
        <v>0</v>
      </c>
      <c r="F4" s="76">
        <v>8.1999999999999993</v>
      </c>
      <c r="G4" s="76">
        <v>0.1</v>
      </c>
      <c r="H4" s="77">
        <v>75</v>
      </c>
      <c r="I4" s="76">
        <v>0</v>
      </c>
      <c r="J4" s="76">
        <v>14</v>
      </c>
      <c r="K4" s="78" t="s">
        <v>14</v>
      </c>
      <c r="L4" s="69">
        <v>0.38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36"/>
    </row>
    <row r="5" spans="1:37" ht="14.25" customHeight="1" x14ac:dyDescent="0.25">
      <c r="A5" s="169"/>
      <c r="B5" s="4" t="s">
        <v>58</v>
      </c>
      <c r="C5" s="76">
        <v>70</v>
      </c>
      <c r="D5" s="76">
        <v>80</v>
      </c>
      <c r="E5" s="76">
        <v>10.199999999999999</v>
      </c>
      <c r="F5" s="76">
        <v>5.0999999999999996</v>
      </c>
      <c r="G5" s="76">
        <v>11.2</v>
      </c>
      <c r="H5" s="76">
        <v>204.8</v>
      </c>
      <c r="I5" s="76">
        <v>2.6</v>
      </c>
      <c r="J5" s="76"/>
      <c r="K5" s="79" t="s">
        <v>59</v>
      </c>
      <c r="L5" s="44">
        <v>0.3</v>
      </c>
      <c r="M5" s="70">
        <v>10</v>
      </c>
      <c r="N5" s="44"/>
      <c r="O5" s="44"/>
      <c r="P5" s="44">
        <f>0.07*38</f>
        <v>2.66</v>
      </c>
      <c r="Q5" s="44">
        <v>1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>
        <v>0.3</v>
      </c>
      <c r="AG5" s="44"/>
      <c r="AH5" s="44"/>
      <c r="AI5" s="44"/>
      <c r="AJ5" s="44"/>
      <c r="AK5" s="36"/>
    </row>
    <row r="6" spans="1:37" ht="14.25" customHeight="1" x14ac:dyDescent="0.25">
      <c r="A6" s="169"/>
      <c r="B6" s="7" t="s">
        <v>93</v>
      </c>
      <c r="C6" s="77">
        <v>220</v>
      </c>
      <c r="D6" s="77">
        <v>250</v>
      </c>
      <c r="E6" s="77">
        <v>14</v>
      </c>
      <c r="F6" s="77">
        <v>12.5</v>
      </c>
      <c r="G6" s="77">
        <v>67.099999999999994</v>
      </c>
      <c r="H6" s="77">
        <v>438.6</v>
      </c>
      <c r="I6" s="77">
        <v>0</v>
      </c>
      <c r="J6" s="77">
        <v>349</v>
      </c>
      <c r="K6" s="78" t="s">
        <v>94</v>
      </c>
      <c r="L6" s="56">
        <v>0.5</v>
      </c>
      <c r="M6" s="44"/>
      <c r="N6" s="44">
        <v>1.5</v>
      </c>
      <c r="O6" s="44"/>
      <c r="P6" s="44"/>
      <c r="Q6" s="44"/>
      <c r="R6" s="44"/>
      <c r="S6" s="44"/>
      <c r="T6" s="44"/>
      <c r="U6" s="44"/>
      <c r="V6" s="44"/>
      <c r="W6" s="44"/>
      <c r="X6" s="44">
        <f>0.005*38</f>
        <v>0.19</v>
      </c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36"/>
    </row>
    <row r="7" spans="1:37" ht="14.25" customHeight="1" x14ac:dyDescent="0.25">
      <c r="A7" s="169"/>
      <c r="B7" s="4" t="s">
        <v>159</v>
      </c>
      <c r="C7" s="76">
        <v>200</v>
      </c>
      <c r="D7" s="76">
        <v>200</v>
      </c>
      <c r="E7" s="76">
        <v>1.4</v>
      </c>
      <c r="F7" s="76">
        <v>16.399999999999999</v>
      </c>
      <c r="G7" s="76">
        <v>16.399999999999999</v>
      </c>
      <c r="H7" s="76">
        <v>86</v>
      </c>
      <c r="I7" s="76">
        <v>0</v>
      </c>
      <c r="J7" s="76">
        <v>945</v>
      </c>
      <c r="K7" s="79" t="s">
        <v>175</v>
      </c>
      <c r="L7" s="56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>
        <f>0.015*38</f>
        <v>0.56999999999999995</v>
      </c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6"/>
    </row>
    <row r="8" spans="1:37" ht="14.25" customHeight="1" x14ac:dyDescent="0.25">
      <c r="A8" s="169"/>
      <c r="B8" s="4" t="s">
        <v>21</v>
      </c>
      <c r="C8" s="76">
        <v>60</v>
      </c>
      <c r="D8" s="76">
        <v>100</v>
      </c>
      <c r="E8" s="80">
        <v>8</v>
      </c>
      <c r="F8" s="76">
        <v>0.8</v>
      </c>
      <c r="G8" s="76">
        <v>49.2</v>
      </c>
      <c r="H8" s="76">
        <v>235</v>
      </c>
      <c r="I8" s="76"/>
      <c r="J8" s="76" t="s">
        <v>22</v>
      </c>
      <c r="K8" s="78" t="s">
        <v>23</v>
      </c>
      <c r="L8" s="56"/>
      <c r="M8" s="44"/>
      <c r="N8" s="44"/>
      <c r="O8" s="44"/>
      <c r="P8" s="44"/>
      <c r="Q8" s="44"/>
      <c r="R8" s="44">
        <v>6</v>
      </c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36"/>
    </row>
    <row r="9" spans="1:37" ht="14.25" customHeight="1" x14ac:dyDescent="0.25">
      <c r="A9" s="170"/>
      <c r="B9" s="13" t="s">
        <v>24</v>
      </c>
      <c r="C9" s="81"/>
      <c r="D9" s="81"/>
      <c r="E9" s="81">
        <f>SUM(E4:E8)</f>
        <v>33.599999999999994</v>
      </c>
      <c r="F9" s="81">
        <f>SUM(F4:F8)</f>
        <v>42.999999999999993</v>
      </c>
      <c r="G9" s="81">
        <f>SUM(G4:G8)</f>
        <v>144</v>
      </c>
      <c r="H9" s="81">
        <f>SUM(H4:H8)</f>
        <v>1039.4000000000001</v>
      </c>
      <c r="I9" s="81">
        <f>SUM(I4:I8)</f>
        <v>2.6</v>
      </c>
      <c r="J9" s="81"/>
      <c r="K9" s="79"/>
      <c r="L9" s="56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36"/>
    </row>
    <row r="10" spans="1:37" ht="21" customHeight="1" x14ac:dyDescent="0.25">
      <c r="A10" s="3" t="s">
        <v>156</v>
      </c>
      <c r="B10" s="13" t="s">
        <v>78</v>
      </c>
      <c r="C10" s="82">
        <v>200</v>
      </c>
      <c r="D10" s="82">
        <v>250</v>
      </c>
      <c r="E10" s="82">
        <v>0.8</v>
      </c>
      <c r="F10" s="82">
        <v>0.8</v>
      </c>
      <c r="G10" s="82">
        <v>19.600000000000001</v>
      </c>
      <c r="H10" s="82">
        <v>94</v>
      </c>
      <c r="I10" s="82"/>
      <c r="J10" s="83" t="s">
        <v>134</v>
      </c>
      <c r="K10" s="79" t="s">
        <v>135</v>
      </c>
      <c r="L10" s="56"/>
      <c r="M10" s="44"/>
      <c r="N10" s="44"/>
      <c r="O10" s="44"/>
      <c r="P10" s="44"/>
      <c r="Q10" s="44"/>
      <c r="R10" s="44"/>
      <c r="S10" s="44">
        <f>0.25*38</f>
        <v>9.5</v>
      </c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36"/>
    </row>
    <row r="11" spans="1:37" ht="23.25" customHeight="1" x14ac:dyDescent="0.25">
      <c r="A11" s="171" t="s">
        <v>25</v>
      </c>
      <c r="B11" s="4" t="s">
        <v>95</v>
      </c>
      <c r="C11" s="77">
        <v>50</v>
      </c>
      <c r="D11" s="77">
        <v>50</v>
      </c>
      <c r="E11" s="77">
        <v>1</v>
      </c>
      <c r="F11" s="77">
        <v>0.4</v>
      </c>
      <c r="G11" s="77">
        <v>2.2999999999999998</v>
      </c>
      <c r="H11" s="77">
        <v>21</v>
      </c>
      <c r="I11" s="77">
        <v>5</v>
      </c>
      <c r="J11" s="77">
        <v>70</v>
      </c>
      <c r="K11" s="78" t="s">
        <v>96</v>
      </c>
      <c r="L11" s="56"/>
      <c r="M11" s="44"/>
      <c r="N11" s="44"/>
      <c r="O11" s="44"/>
      <c r="P11" s="44"/>
      <c r="Q11" s="44"/>
      <c r="R11" s="44"/>
      <c r="S11" s="44"/>
      <c r="T11" s="56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36"/>
    </row>
    <row r="12" spans="1:37" ht="33.75" customHeight="1" x14ac:dyDescent="0.25">
      <c r="A12" s="169"/>
      <c r="B12" s="4" t="s">
        <v>97</v>
      </c>
      <c r="C12" s="77">
        <v>250</v>
      </c>
      <c r="D12" s="77">
        <v>350</v>
      </c>
      <c r="E12" s="77">
        <v>6.4</v>
      </c>
      <c r="F12" s="84">
        <v>8.5</v>
      </c>
      <c r="G12" s="77">
        <v>17.8</v>
      </c>
      <c r="H12" s="77">
        <v>200.47</v>
      </c>
      <c r="I12" s="77">
        <v>14.1</v>
      </c>
      <c r="J12" s="77">
        <v>99</v>
      </c>
      <c r="K12" s="79" t="s">
        <v>98</v>
      </c>
      <c r="L12" s="56"/>
      <c r="M12" s="44"/>
      <c r="N12" s="44"/>
      <c r="O12" s="44"/>
      <c r="P12" s="44"/>
      <c r="Q12" s="44"/>
      <c r="R12" s="44"/>
      <c r="S12" s="44"/>
      <c r="T12" s="56">
        <v>5</v>
      </c>
      <c r="U12" s="44">
        <v>0.5</v>
      </c>
      <c r="V12" s="44">
        <v>0.3</v>
      </c>
      <c r="W12" s="44">
        <v>0.2</v>
      </c>
      <c r="X12" s="44"/>
      <c r="Y12" s="56">
        <f>0.025*38</f>
        <v>0.95000000000000007</v>
      </c>
      <c r="Z12" s="44">
        <f>0.2*38</f>
        <v>7.6000000000000005</v>
      </c>
      <c r="AA12" s="44"/>
      <c r="AB12" s="56">
        <f>0.04*38</f>
        <v>1.52</v>
      </c>
      <c r="AC12" s="44"/>
      <c r="AD12" s="44">
        <v>0.5</v>
      </c>
      <c r="AE12" s="44"/>
      <c r="AF12" s="44"/>
      <c r="AG12" s="44"/>
      <c r="AH12" s="44"/>
      <c r="AI12" s="44"/>
      <c r="AJ12" s="44"/>
      <c r="AK12" s="36"/>
    </row>
    <row r="13" spans="1:37" ht="15" customHeight="1" x14ac:dyDescent="0.25">
      <c r="A13" s="169"/>
      <c r="B13" s="7" t="s">
        <v>99</v>
      </c>
      <c r="C13" s="77">
        <v>90</v>
      </c>
      <c r="D13" s="77">
        <v>100</v>
      </c>
      <c r="E13" s="77">
        <v>15.02</v>
      </c>
      <c r="F13" s="77">
        <v>13.25</v>
      </c>
      <c r="G13" s="77">
        <v>4.2</v>
      </c>
      <c r="H13" s="77">
        <v>333</v>
      </c>
      <c r="I13" s="77">
        <v>1.53</v>
      </c>
      <c r="J13" s="77">
        <v>246</v>
      </c>
      <c r="K13" s="78" t="s">
        <v>100</v>
      </c>
      <c r="L13" s="56"/>
      <c r="M13" s="44"/>
      <c r="N13" s="44"/>
      <c r="O13" s="44"/>
      <c r="P13" s="44"/>
      <c r="Q13" s="44"/>
      <c r="R13" s="44"/>
      <c r="S13" s="44"/>
      <c r="T13" s="44"/>
      <c r="U13" s="44">
        <v>0.2</v>
      </c>
      <c r="V13" s="44">
        <v>0.3</v>
      </c>
      <c r="W13" s="44">
        <v>0.2</v>
      </c>
      <c r="X13" s="44"/>
      <c r="Y13" s="44"/>
      <c r="Z13" s="44"/>
      <c r="AA13" s="44"/>
      <c r="AB13" s="56">
        <v>3</v>
      </c>
      <c r="AC13" s="44"/>
      <c r="AD13" s="44">
        <v>0.5</v>
      </c>
      <c r="AE13" s="44"/>
      <c r="AF13" s="56">
        <v>0.1</v>
      </c>
      <c r="AG13" s="44"/>
      <c r="AH13" s="44"/>
      <c r="AI13" s="44"/>
      <c r="AJ13" s="44"/>
      <c r="AK13" s="36"/>
    </row>
    <row r="14" spans="1:37" ht="15" customHeight="1" x14ac:dyDescent="0.25">
      <c r="A14" s="169"/>
      <c r="B14" s="7" t="s">
        <v>101</v>
      </c>
      <c r="C14" s="77">
        <v>150</v>
      </c>
      <c r="D14" s="77">
        <v>200</v>
      </c>
      <c r="E14" s="77">
        <v>5.94</v>
      </c>
      <c r="F14" s="77">
        <v>5.8</v>
      </c>
      <c r="G14" s="77">
        <v>42.2</v>
      </c>
      <c r="H14" s="77">
        <v>244.8</v>
      </c>
      <c r="I14" s="77"/>
      <c r="J14" s="77">
        <v>302</v>
      </c>
      <c r="K14" s="79" t="s">
        <v>71</v>
      </c>
      <c r="L14" s="56">
        <v>0.2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>
        <v>2</v>
      </c>
      <c r="AF14" s="44"/>
      <c r="AG14" s="44"/>
      <c r="AH14" s="44"/>
      <c r="AI14" s="44"/>
      <c r="AJ14" s="44"/>
      <c r="AK14" s="36"/>
    </row>
    <row r="15" spans="1:37" ht="15" customHeight="1" x14ac:dyDescent="0.25">
      <c r="A15" s="169"/>
      <c r="B15" s="4" t="s">
        <v>133</v>
      </c>
      <c r="C15" s="76">
        <v>200</v>
      </c>
      <c r="D15" s="76">
        <v>200</v>
      </c>
      <c r="E15" s="76">
        <v>1.2</v>
      </c>
      <c r="F15" s="76">
        <v>0</v>
      </c>
      <c r="G15" s="76">
        <v>27.6</v>
      </c>
      <c r="H15" s="76">
        <v>111</v>
      </c>
      <c r="I15" s="76">
        <v>0.92</v>
      </c>
      <c r="J15" s="76">
        <v>350</v>
      </c>
      <c r="K15" s="78" t="s">
        <v>35</v>
      </c>
      <c r="L15" s="56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>
        <v>0.6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>
        <v>0.6</v>
      </c>
    </row>
    <row r="16" spans="1:37" ht="15" customHeight="1" x14ac:dyDescent="0.25">
      <c r="A16" s="169"/>
      <c r="B16" s="4" t="s">
        <v>36</v>
      </c>
      <c r="C16" s="76">
        <v>80</v>
      </c>
      <c r="D16" s="76">
        <v>120</v>
      </c>
      <c r="E16" s="76">
        <v>8</v>
      </c>
      <c r="F16" s="76">
        <v>1</v>
      </c>
      <c r="G16" s="76">
        <v>40</v>
      </c>
      <c r="H16" s="76">
        <v>188</v>
      </c>
      <c r="I16" s="85"/>
      <c r="J16" s="76"/>
      <c r="K16" s="79" t="s">
        <v>38</v>
      </c>
      <c r="L16" s="56"/>
      <c r="M16" s="44"/>
      <c r="N16" s="44"/>
      <c r="O16" s="44"/>
      <c r="P16" s="44"/>
      <c r="Q16" s="44"/>
      <c r="R16" s="44">
        <v>6</v>
      </c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36"/>
    </row>
    <row r="17" spans="1:37" ht="15" customHeight="1" x14ac:dyDescent="0.25">
      <c r="A17" s="170"/>
      <c r="B17" s="13" t="s">
        <v>39</v>
      </c>
      <c r="C17" s="81">
        <f t="shared" ref="C17:I17" si="0">SUM(C11:C16)</f>
        <v>820</v>
      </c>
      <c r="D17" s="81">
        <f t="shared" si="0"/>
        <v>1020</v>
      </c>
      <c r="E17" s="81">
        <f t="shared" si="0"/>
        <v>37.56</v>
      </c>
      <c r="F17" s="81">
        <f t="shared" si="0"/>
        <v>28.95</v>
      </c>
      <c r="G17" s="81">
        <f t="shared" si="0"/>
        <v>134.1</v>
      </c>
      <c r="H17" s="81">
        <f t="shared" si="0"/>
        <v>1098.27</v>
      </c>
      <c r="I17" s="81">
        <f t="shared" si="0"/>
        <v>21.550000000000004</v>
      </c>
      <c r="J17" s="81"/>
      <c r="K17" s="78"/>
      <c r="L17" s="56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36"/>
    </row>
    <row r="18" spans="1:37" ht="15" customHeight="1" x14ac:dyDescent="0.25">
      <c r="A18" s="158" t="s">
        <v>40</v>
      </c>
      <c r="B18" s="7" t="s">
        <v>169</v>
      </c>
      <c r="C18" s="77">
        <v>90</v>
      </c>
      <c r="D18" s="77">
        <v>90</v>
      </c>
      <c r="E18" s="77">
        <v>10</v>
      </c>
      <c r="F18" s="77">
        <v>15</v>
      </c>
      <c r="G18" s="77">
        <v>95</v>
      </c>
      <c r="H18" s="77">
        <v>271</v>
      </c>
      <c r="I18" s="77">
        <v>0.6</v>
      </c>
      <c r="J18" s="77">
        <v>112</v>
      </c>
      <c r="K18" s="79" t="s">
        <v>102</v>
      </c>
      <c r="L18" s="56"/>
      <c r="M18" s="44">
        <v>12</v>
      </c>
      <c r="N18" s="44"/>
      <c r="O18" s="44">
        <v>3</v>
      </c>
      <c r="P18" s="44"/>
      <c r="Q18" s="44"/>
      <c r="R18" s="44"/>
      <c r="S18" s="44"/>
      <c r="T18" s="44"/>
      <c r="U18" s="44"/>
      <c r="V18" s="44"/>
      <c r="W18" s="44">
        <v>0.2</v>
      </c>
      <c r="X18" s="44">
        <v>0.6</v>
      </c>
      <c r="Y18" s="44"/>
      <c r="Z18" s="44"/>
      <c r="AA18" s="44">
        <v>6</v>
      </c>
      <c r="AB18" s="44"/>
      <c r="AC18" s="44"/>
      <c r="AD18" s="44"/>
      <c r="AE18" s="44"/>
      <c r="AF18" s="56">
        <v>2</v>
      </c>
      <c r="AG18" s="44"/>
      <c r="AH18" s="44"/>
      <c r="AI18" s="44"/>
      <c r="AJ18" s="44"/>
      <c r="AK18" s="36"/>
    </row>
    <row r="19" spans="1:37" ht="15" customHeight="1" x14ac:dyDescent="0.25">
      <c r="A19" s="159"/>
      <c r="B19" s="7" t="s">
        <v>157</v>
      </c>
      <c r="C19" s="77">
        <v>200</v>
      </c>
      <c r="D19" s="77">
        <v>200</v>
      </c>
      <c r="E19" s="77">
        <v>0</v>
      </c>
      <c r="F19" s="77">
        <v>0</v>
      </c>
      <c r="G19" s="77">
        <v>13</v>
      </c>
      <c r="H19" s="77">
        <v>49.8</v>
      </c>
      <c r="I19" s="77">
        <v>0.69</v>
      </c>
      <c r="J19" s="77">
        <v>135</v>
      </c>
      <c r="K19" s="78" t="s">
        <v>182</v>
      </c>
      <c r="L19" s="56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56">
        <f>0.015*38</f>
        <v>0.56999999999999995</v>
      </c>
      <c r="AI19" s="44"/>
      <c r="AJ19" s="44"/>
      <c r="AK19" s="36"/>
    </row>
    <row r="20" spans="1:37" ht="15" customHeight="1" x14ac:dyDescent="0.25">
      <c r="A20" s="160"/>
      <c r="B20" s="13" t="s">
        <v>43</v>
      </c>
      <c r="C20" s="81"/>
      <c r="D20" s="81"/>
      <c r="E20" s="81">
        <f>SUM(E18:E19)</f>
        <v>10</v>
      </c>
      <c r="F20" s="81">
        <f>SUM(F18:F19)</f>
        <v>15</v>
      </c>
      <c r="G20" s="81">
        <f>SUM(G18:G19)</f>
        <v>108</v>
      </c>
      <c r="H20" s="81">
        <f>SUM(H18:H19)</f>
        <v>320.8</v>
      </c>
      <c r="I20" s="81">
        <f>SUM(I18:I19)</f>
        <v>1.29</v>
      </c>
      <c r="J20" s="81"/>
      <c r="K20" s="78"/>
      <c r="L20" s="56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36"/>
    </row>
    <row r="21" spans="1:37" ht="15" customHeight="1" x14ac:dyDescent="0.25">
      <c r="A21" s="158" t="s">
        <v>103</v>
      </c>
      <c r="B21" s="7" t="s">
        <v>104</v>
      </c>
      <c r="C21" s="77">
        <v>90</v>
      </c>
      <c r="D21" s="77">
        <v>100</v>
      </c>
      <c r="E21" s="77">
        <v>15.45</v>
      </c>
      <c r="F21" s="77">
        <v>16.93</v>
      </c>
      <c r="G21" s="77">
        <v>1.1200000000000001</v>
      </c>
      <c r="H21" s="77">
        <v>200</v>
      </c>
      <c r="I21" s="77"/>
      <c r="J21" s="77">
        <v>243</v>
      </c>
      <c r="K21" s="79" t="s">
        <v>105</v>
      </c>
      <c r="L21" s="56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56"/>
      <c r="AC21" s="44">
        <v>3.8</v>
      </c>
      <c r="AD21" s="44"/>
      <c r="AE21" s="44"/>
      <c r="AF21" s="56">
        <v>0.1</v>
      </c>
      <c r="AG21" s="44"/>
      <c r="AH21" s="44"/>
      <c r="AI21" s="44"/>
      <c r="AJ21" s="44"/>
      <c r="AK21" s="36"/>
    </row>
    <row r="22" spans="1:37" ht="21.75" customHeight="1" x14ac:dyDescent="0.25">
      <c r="A22" s="159"/>
      <c r="B22" s="7" t="s">
        <v>106</v>
      </c>
      <c r="C22" s="77">
        <v>220</v>
      </c>
      <c r="D22" s="77">
        <v>250</v>
      </c>
      <c r="E22" s="77">
        <v>6.46</v>
      </c>
      <c r="F22" s="77">
        <v>9.5</v>
      </c>
      <c r="G22" s="77">
        <v>36.1</v>
      </c>
      <c r="H22" s="77">
        <v>256.5</v>
      </c>
      <c r="I22" s="77"/>
      <c r="J22" s="77">
        <v>203</v>
      </c>
      <c r="K22" s="78" t="s">
        <v>107</v>
      </c>
      <c r="L22" s="56">
        <v>0.2</v>
      </c>
      <c r="M22" s="44"/>
      <c r="N22" s="44"/>
      <c r="O22" s="44"/>
      <c r="P22" s="44"/>
      <c r="Q22" s="44"/>
      <c r="R22" s="44"/>
      <c r="S22" s="44"/>
      <c r="T22" s="44"/>
      <c r="U22" s="44">
        <v>0.4</v>
      </c>
      <c r="V22" s="44">
        <v>0.4</v>
      </c>
      <c r="W22" s="44">
        <v>0.2</v>
      </c>
      <c r="X22" s="44"/>
      <c r="Y22" s="44"/>
      <c r="Z22" s="44"/>
      <c r="AA22" s="44"/>
      <c r="AB22" s="44"/>
      <c r="AC22" s="44"/>
      <c r="AD22" s="44"/>
      <c r="AE22" s="44"/>
      <c r="AF22" s="44"/>
      <c r="AG22" s="44">
        <v>2.5</v>
      </c>
      <c r="AH22" s="44"/>
      <c r="AI22" s="44"/>
      <c r="AJ22" s="44"/>
      <c r="AK22" s="36"/>
    </row>
    <row r="23" spans="1:37" ht="12" customHeight="1" x14ac:dyDescent="0.25">
      <c r="A23" s="159"/>
      <c r="B23" s="7" t="s">
        <v>157</v>
      </c>
      <c r="C23" s="77">
        <v>200</v>
      </c>
      <c r="D23" s="77">
        <v>220</v>
      </c>
      <c r="E23" s="77"/>
      <c r="F23" s="77"/>
      <c r="G23" s="77"/>
      <c r="H23" s="77"/>
      <c r="I23" s="77"/>
      <c r="J23" s="77"/>
      <c r="K23" s="79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>
        <v>0.6</v>
      </c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>
        <v>38</v>
      </c>
      <c r="AJ23" s="44"/>
      <c r="AK23" s="36"/>
    </row>
    <row r="24" spans="1:37" ht="12" customHeight="1" x14ac:dyDescent="0.25">
      <c r="A24" s="159"/>
      <c r="B24" s="4" t="s">
        <v>50</v>
      </c>
      <c r="C24" s="76">
        <v>50</v>
      </c>
      <c r="D24" s="76">
        <v>100</v>
      </c>
      <c r="E24" s="76">
        <v>8</v>
      </c>
      <c r="F24" s="76">
        <v>0.8</v>
      </c>
      <c r="G24" s="76">
        <v>49</v>
      </c>
      <c r="H24" s="76">
        <v>235</v>
      </c>
      <c r="I24" s="76"/>
      <c r="J24" s="80">
        <v>12.4</v>
      </c>
      <c r="K24" s="79" t="s">
        <v>85</v>
      </c>
      <c r="L24" s="44"/>
      <c r="M24" s="44"/>
      <c r="N24" s="44"/>
      <c r="O24" s="44"/>
      <c r="P24" s="44"/>
      <c r="Q24" s="44"/>
      <c r="R24" s="44">
        <v>6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36"/>
    </row>
    <row r="25" spans="1:37" ht="12" customHeight="1" x14ac:dyDescent="0.25">
      <c r="A25" s="160"/>
      <c r="B25" s="13" t="s">
        <v>51</v>
      </c>
      <c r="C25" s="81"/>
      <c r="D25" s="81"/>
      <c r="E25" s="81">
        <f>SUM(E21:E24)</f>
        <v>29.91</v>
      </c>
      <c r="F25" s="81">
        <f>SUM(F21:F24)</f>
        <v>27.23</v>
      </c>
      <c r="G25" s="81">
        <f>SUM(G21:G24)</f>
        <v>86.22</v>
      </c>
      <c r="H25" s="81">
        <f>SUM(H21:H24)</f>
        <v>691.5</v>
      </c>
      <c r="I25" s="81"/>
      <c r="J25" s="81"/>
      <c r="K25" s="78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36"/>
    </row>
    <row r="26" spans="1:37" ht="12" customHeight="1" x14ac:dyDescent="0.25">
      <c r="A26" s="158" t="s">
        <v>52</v>
      </c>
      <c r="B26" s="7" t="s">
        <v>108</v>
      </c>
      <c r="C26" s="77">
        <v>200</v>
      </c>
      <c r="D26" s="77">
        <v>200</v>
      </c>
      <c r="E26" s="77">
        <v>5.8</v>
      </c>
      <c r="F26" s="77">
        <v>6.4</v>
      </c>
      <c r="G26" s="77">
        <v>8</v>
      </c>
      <c r="H26" s="77">
        <v>118</v>
      </c>
      <c r="I26" s="77">
        <v>1.4</v>
      </c>
      <c r="J26" s="77">
        <v>389</v>
      </c>
      <c r="K26" s="79" t="s">
        <v>109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>
        <v>8</v>
      </c>
      <c r="AK26" s="36"/>
    </row>
    <row r="27" spans="1:37" ht="12" customHeight="1" x14ac:dyDescent="0.25">
      <c r="A27" s="160"/>
      <c r="B27" s="13" t="s">
        <v>87</v>
      </c>
      <c r="C27" s="81"/>
      <c r="D27" s="81"/>
      <c r="E27" s="81">
        <f>SUM(E26)</f>
        <v>5.8</v>
      </c>
      <c r="F27" s="81">
        <f>SUM(F26)</f>
        <v>6.4</v>
      </c>
      <c r="G27" s="81">
        <f>SUM(G26)</f>
        <v>8</v>
      </c>
      <c r="H27" s="81">
        <f>SUM(H26)</f>
        <v>118</v>
      </c>
      <c r="I27" s="81">
        <f>SUM(I26)</f>
        <v>1.4</v>
      </c>
      <c r="J27" s="81"/>
      <c r="K27" s="78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36"/>
    </row>
    <row r="28" spans="1:37" ht="12" customHeight="1" x14ac:dyDescent="0.25">
      <c r="A28" s="113" t="s">
        <v>110</v>
      </c>
      <c r="B28" s="114"/>
      <c r="C28" s="86"/>
      <c r="D28" s="86"/>
      <c r="E28" s="86">
        <f>E9+E17+E20+E25+E27</f>
        <v>116.86999999999999</v>
      </c>
      <c r="F28" s="86">
        <f>F9+F17+F20+F25+F27</f>
        <v>120.58</v>
      </c>
      <c r="G28" s="86">
        <f>G9+G17+G20+G25+G27</f>
        <v>480.32000000000005</v>
      </c>
      <c r="H28" s="86">
        <f>H9+H17+H20+H25+H27</f>
        <v>3267.9700000000003</v>
      </c>
      <c r="I28" s="86">
        <f>I9+I17+I20+I25+I27</f>
        <v>26.840000000000003</v>
      </c>
      <c r="J28" s="86"/>
      <c r="K28" s="79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36"/>
    </row>
    <row r="29" spans="1:37" ht="12" customHeight="1" x14ac:dyDescent="0.25">
      <c r="A29" s="3"/>
      <c r="B29" s="4" t="s">
        <v>57</v>
      </c>
      <c r="C29" s="77"/>
      <c r="D29" s="77"/>
      <c r="E29" s="77">
        <v>1</v>
      </c>
      <c r="F29" s="77">
        <v>1</v>
      </c>
      <c r="G29" s="77">
        <v>4</v>
      </c>
      <c r="H29" s="77"/>
      <c r="I29" s="77"/>
      <c r="J29" s="77"/>
      <c r="K29" s="78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36"/>
    </row>
    <row r="30" spans="1:37" x14ac:dyDescent="0.25">
      <c r="A30" s="36"/>
      <c r="B30" s="42" t="s">
        <v>213</v>
      </c>
      <c r="C30" s="44"/>
      <c r="D30" s="44"/>
      <c r="E30" s="44"/>
      <c r="F30" s="44"/>
      <c r="G30" s="44"/>
      <c r="H30" s="44"/>
      <c r="I30" s="44"/>
      <c r="J30" s="44"/>
      <c r="K30" s="44"/>
      <c r="L30" s="72">
        <f>SUM(L4:L29)</f>
        <v>1.5799999999999998</v>
      </c>
      <c r="M30" s="72">
        <f t="shared" ref="M30:Q30" si="1">SUM(M4:M29)</f>
        <v>22</v>
      </c>
      <c r="N30" s="72">
        <f t="shared" si="1"/>
        <v>1.5</v>
      </c>
      <c r="O30" s="72">
        <f t="shared" si="1"/>
        <v>3</v>
      </c>
      <c r="P30" s="72">
        <f t="shared" si="1"/>
        <v>2.66</v>
      </c>
      <c r="Q30" s="72">
        <f t="shared" si="1"/>
        <v>1</v>
      </c>
      <c r="R30" s="56">
        <f t="shared" ref="R30:AK30" si="2">SUM(R4:R29)</f>
        <v>18</v>
      </c>
      <c r="S30" s="56">
        <f t="shared" si="2"/>
        <v>9.5</v>
      </c>
      <c r="T30" s="56">
        <f t="shared" si="2"/>
        <v>5</v>
      </c>
      <c r="U30" s="56">
        <f t="shared" si="2"/>
        <v>1.1000000000000001</v>
      </c>
      <c r="V30" s="56">
        <f t="shared" si="2"/>
        <v>1</v>
      </c>
      <c r="W30" s="56">
        <f t="shared" si="2"/>
        <v>0.8</v>
      </c>
      <c r="X30" s="56">
        <f t="shared" si="2"/>
        <v>2.56</v>
      </c>
      <c r="Y30" s="56">
        <f t="shared" si="2"/>
        <v>0.95000000000000007</v>
      </c>
      <c r="Z30" s="56">
        <f t="shared" si="2"/>
        <v>7.6000000000000005</v>
      </c>
      <c r="AA30" s="71">
        <f t="shared" si="2"/>
        <v>6</v>
      </c>
      <c r="AB30" s="56">
        <f t="shared" si="2"/>
        <v>4.5199999999999996</v>
      </c>
      <c r="AC30" s="56">
        <f t="shared" si="2"/>
        <v>3.8</v>
      </c>
      <c r="AD30" s="56">
        <f t="shared" si="2"/>
        <v>1</v>
      </c>
      <c r="AE30" s="56">
        <f t="shared" si="2"/>
        <v>2</v>
      </c>
      <c r="AF30" s="56">
        <f t="shared" si="2"/>
        <v>2.5</v>
      </c>
      <c r="AG30" s="56">
        <f t="shared" si="2"/>
        <v>2.5</v>
      </c>
      <c r="AH30" s="56">
        <f t="shared" si="2"/>
        <v>0.56999999999999995</v>
      </c>
      <c r="AI30" s="71">
        <f t="shared" si="2"/>
        <v>38</v>
      </c>
      <c r="AJ30" s="56">
        <f t="shared" si="2"/>
        <v>8</v>
      </c>
      <c r="AK30" s="56">
        <f t="shared" si="2"/>
        <v>0.6</v>
      </c>
    </row>
    <row r="31" spans="1:37" x14ac:dyDescent="0.25">
      <c r="A31" s="36"/>
      <c r="B31" s="36" t="s">
        <v>219</v>
      </c>
      <c r="C31" s="44"/>
      <c r="D31" s="44"/>
      <c r="E31" s="44"/>
      <c r="F31" s="44"/>
      <c r="G31" s="44"/>
      <c r="H31" s="44"/>
      <c r="I31" s="44"/>
      <c r="J31" s="44"/>
      <c r="K31" s="44"/>
      <c r="L31" s="73">
        <v>900</v>
      </c>
      <c r="M31" s="44">
        <v>10</v>
      </c>
      <c r="N31" s="44">
        <v>56</v>
      </c>
      <c r="O31" s="44">
        <v>75</v>
      </c>
      <c r="P31" s="44">
        <v>500</v>
      </c>
      <c r="Q31" s="44">
        <v>85</v>
      </c>
      <c r="R31" s="44">
        <v>28</v>
      </c>
      <c r="S31" s="44">
        <v>200</v>
      </c>
      <c r="T31" s="44">
        <v>60</v>
      </c>
      <c r="U31" s="44">
        <v>80</v>
      </c>
      <c r="V31" s="44">
        <v>48</v>
      </c>
      <c r="W31" s="44">
        <v>155</v>
      </c>
      <c r="X31" s="44">
        <v>70</v>
      </c>
      <c r="Y31" s="44">
        <v>60</v>
      </c>
      <c r="Z31" s="44">
        <v>70</v>
      </c>
      <c r="AA31" s="44">
        <v>77</v>
      </c>
      <c r="AB31" s="44">
        <v>380</v>
      </c>
      <c r="AC31" s="44">
        <v>300</v>
      </c>
      <c r="AD31" s="44">
        <v>80</v>
      </c>
      <c r="AE31" s="44">
        <v>56</v>
      </c>
      <c r="AF31" s="44">
        <v>38</v>
      </c>
      <c r="AG31" s="44">
        <v>45</v>
      </c>
      <c r="AH31" s="44">
        <v>300</v>
      </c>
      <c r="AI31" s="44">
        <v>1.2</v>
      </c>
      <c r="AJ31" s="44">
        <v>120</v>
      </c>
      <c r="AK31" s="44">
        <v>200</v>
      </c>
    </row>
    <row r="32" spans="1:37" x14ac:dyDescent="0.25">
      <c r="A32" s="36"/>
      <c r="B32" s="36" t="s">
        <v>220</v>
      </c>
      <c r="C32" s="44"/>
      <c r="D32" s="44"/>
      <c r="E32" s="44"/>
      <c r="F32" s="44"/>
      <c r="G32" s="44"/>
      <c r="H32" s="44"/>
      <c r="I32" s="44"/>
      <c r="J32" s="44"/>
      <c r="K32" s="44"/>
      <c r="L32" s="44">
        <f>L30*L31</f>
        <v>1421.9999999999998</v>
      </c>
      <c r="M32" s="44">
        <f t="shared" ref="M32:AK32" si="3">M30*M31</f>
        <v>220</v>
      </c>
      <c r="N32" s="44">
        <f t="shared" si="3"/>
        <v>84</v>
      </c>
      <c r="O32" s="44">
        <f t="shared" si="3"/>
        <v>225</v>
      </c>
      <c r="P32" s="44">
        <f t="shared" ref="P32" si="4">P30*P31</f>
        <v>1330</v>
      </c>
      <c r="Q32" s="44">
        <f t="shared" ref="Q32" si="5">Q30*Q31</f>
        <v>85</v>
      </c>
      <c r="R32" s="44">
        <f t="shared" si="3"/>
        <v>504</v>
      </c>
      <c r="S32" s="44">
        <f t="shared" si="3"/>
        <v>1900</v>
      </c>
      <c r="T32" s="44">
        <f t="shared" si="3"/>
        <v>300</v>
      </c>
      <c r="U32" s="44">
        <f t="shared" si="3"/>
        <v>88</v>
      </c>
      <c r="V32" s="44">
        <f t="shared" si="3"/>
        <v>48</v>
      </c>
      <c r="W32" s="44">
        <f t="shared" si="3"/>
        <v>124</v>
      </c>
      <c r="X32" s="44">
        <f t="shared" si="3"/>
        <v>179.20000000000002</v>
      </c>
      <c r="Y32" s="44">
        <f t="shared" si="3"/>
        <v>57.000000000000007</v>
      </c>
      <c r="Z32" s="44">
        <f t="shared" si="3"/>
        <v>532</v>
      </c>
      <c r="AA32" s="44">
        <f t="shared" si="3"/>
        <v>462</v>
      </c>
      <c r="AB32" s="44">
        <f t="shared" si="3"/>
        <v>1717.6</v>
      </c>
      <c r="AC32" s="44">
        <f t="shared" si="3"/>
        <v>1140</v>
      </c>
      <c r="AD32" s="44">
        <f t="shared" si="3"/>
        <v>80</v>
      </c>
      <c r="AE32" s="44">
        <f t="shared" si="3"/>
        <v>112</v>
      </c>
      <c r="AF32" s="44">
        <f t="shared" si="3"/>
        <v>95</v>
      </c>
      <c r="AG32" s="44">
        <f t="shared" si="3"/>
        <v>112.5</v>
      </c>
      <c r="AH32" s="44">
        <f t="shared" si="3"/>
        <v>170.99999999999997</v>
      </c>
      <c r="AI32" s="44">
        <f t="shared" si="3"/>
        <v>45.6</v>
      </c>
      <c r="AJ32" s="44">
        <f t="shared" si="3"/>
        <v>960</v>
      </c>
      <c r="AK32" s="44">
        <f t="shared" si="3"/>
        <v>120</v>
      </c>
    </row>
    <row r="33" spans="13:37" x14ac:dyDescent="0.25"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</row>
  </sheetData>
  <mergeCells count="42">
    <mergeCell ref="A28:B28"/>
    <mergeCell ref="A1:K1"/>
    <mergeCell ref="A2:A3"/>
    <mergeCell ref="B2:B3"/>
    <mergeCell ref="C2:C3"/>
    <mergeCell ref="D2:D3"/>
    <mergeCell ref="E2:G2"/>
    <mergeCell ref="H2:H3"/>
    <mergeCell ref="I2:I3"/>
    <mergeCell ref="J2:J3"/>
    <mergeCell ref="K2:K3"/>
    <mergeCell ref="A4:A9"/>
    <mergeCell ref="A11:A17"/>
    <mergeCell ref="A18:A20"/>
    <mergeCell ref="M1:M3"/>
    <mergeCell ref="N1:N3"/>
    <mergeCell ref="O1:O3"/>
    <mergeCell ref="R1:R3"/>
    <mergeCell ref="P1:P3"/>
    <mergeCell ref="Q1:Q3"/>
    <mergeCell ref="AK1:AK3"/>
    <mergeCell ref="AG1:AG3"/>
    <mergeCell ref="AC1:AC3"/>
    <mergeCell ref="AD1:AD3"/>
    <mergeCell ref="AE1:AE3"/>
    <mergeCell ref="AF1:AF3"/>
    <mergeCell ref="A21:A25"/>
    <mergeCell ref="A26:A27"/>
    <mergeCell ref="AH1:AH3"/>
    <mergeCell ref="AI1:AI3"/>
    <mergeCell ref="AJ1:AJ3"/>
    <mergeCell ref="X1:X3"/>
    <mergeCell ref="Y1:Y3"/>
    <mergeCell ref="Z1:Z3"/>
    <mergeCell ref="AA1:AA3"/>
    <mergeCell ref="AB1:AB3"/>
    <mergeCell ref="S1:S3"/>
    <mergeCell ref="T1:T3"/>
    <mergeCell ref="U1:U3"/>
    <mergeCell ref="V1:V3"/>
    <mergeCell ref="W1:W3"/>
    <mergeCell ref="L1:L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workbookViewId="0">
      <selection activeCell="B11" sqref="B11"/>
    </sheetView>
  </sheetViews>
  <sheetFormatPr defaultRowHeight="15" x14ac:dyDescent="0.25"/>
  <cols>
    <col min="1" max="1" width="3.7109375" customWidth="1"/>
    <col min="2" max="2" width="18.7109375" customWidth="1"/>
    <col min="3" max="4" width="5.28515625" customWidth="1"/>
    <col min="5" max="7" width="5.85546875" customWidth="1"/>
    <col min="8" max="8" width="6.28515625" customWidth="1"/>
    <col min="9" max="11" width="5.28515625" customWidth="1"/>
    <col min="12" max="16" width="3.7109375" customWidth="1"/>
    <col min="17" max="18" width="4.42578125" customWidth="1"/>
    <col min="19" max="20" width="3.7109375" customWidth="1"/>
    <col min="21" max="21" width="4.5703125" customWidth="1"/>
    <col min="22" max="28" width="3.7109375" customWidth="1"/>
    <col min="29" max="29" width="4.140625" customWidth="1"/>
    <col min="30" max="30" width="3.7109375" customWidth="1"/>
    <col min="31" max="32" width="3.5703125" customWidth="1"/>
    <col min="33" max="33" width="4.140625" customWidth="1"/>
    <col min="34" max="34" width="3.5703125" customWidth="1"/>
    <col min="35" max="36" width="4.140625" customWidth="1"/>
    <col min="37" max="37" width="3.28515625" customWidth="1"/>
    <col min="38" max="38" width="3.5703125" customWidth="1"/>
  </cols>
  <sheetData>
    <row r="1" spans="1:38" ht="19.5" customHeight="1" x14ac:dyDescent="0.25">
      <c r="A1" s="172" t="s">
        <v>187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</row>
    <row r="2" spans="1:38" ht="19.5" customHeight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2" t="s">
        <v>226</v>
      </c>
      <c r="F2" s="153"/>
      <c r="G2" s="153"/>
      <c r="H2" s="154" t="s">
        <v>230</v>
      </c>
      <c r="I2" s="154" t="s">
        <v>231</v>
      </c>
      <c r="J2" s="154" t="s">
        <v>232</v>
      </c>
      <c r="K2" s="156" t="s">
        <v>8</v>
      </c>
      <c r="L2" s="131" t="s">
        <v>234</v>
      </c>
      <c r="M2" s="131" t="s">
        <v>205</v>
      </c>
      <c r="N2" s="131" t="s">
        <v>235</v>
      </c>
      <c r="O2" s="131" t="s">
        <v>236</v>
      </c>
      <c r="P2" s="131" t="s">
        <v>237</v>
      </c>
      <c r="Q2" s="131" t="s">
        <v>238</v>
      </c>
      <c r="R2" s="131" t="s">
        <v>216</v>
      </c>
      <c r="S2" s="131" t="s">
        <v>203</v>
      </c>
      <c r="T2" s="131" t="s">
        <v>202</v>
      </c>
      <c r="U2" s="131" t="s">
        <v>201</v>
      </c>
      <c r="V2" s="131" t="s">
        <v>251</v>
      </c>
      <c r="W2" s="131" t="s">
        <v>239</v>
      </c>
      <c r="X2" s="131" t="s">
        <v>200</v>
      </c>
      <c r="Y2" s="131" t="s">
        <v>240</v>
      </c>
      <c r="Z2" s="131" t="s">
        <v>241</v>
      </c>
      <c r="AA2" s="131" t="s">
        <v>242</v>
      </c>
      <c r="AB2" s="131" t="s">
        <v>243</v>
      </c>
      <c r="AC2" s="131" t="s">
        <v>244</v>
      </c>
      <c r="AD2" s="131" t="s">
        <v>245</v>
      </c>
    </row>
    <row r="3" spans="1:38" ht="29.25" customHeight="1" x14ac:dyDescent="0.25">
      <c r="A3" s="147"/>
      <c r="B3" s="149"/>
      <c r="C3" s="151"/>
      <c r="D3" s="151"/>
      <c r="E3" s="63" t="s">
        <v>227</v>
      </c>
      <c r="F3" s="63" t="s">
        <v>228</v>
      </c>
      <c r="G3" s="63" t="s">
        <v>229</v>
      </c>
      <c r="H3" s="155"/>
      <c r="I3" s="155"/>
      <c r="J3" s="155"/>
      <c r="K3" s="157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8" ht="12.75" customHeight="1" x14ac:dyDescent="0.25">
      <c r="A4" s="9" t="s">
        <v>12</v>
      </c>
      <c r="B4" s="7" t="s">
        <v>111</v>
      </c>
      <c r="C4" s="5">
        <v>10</v>
      </c>
      <c r="D4" s="5">
        <v>10</v>
      </c>
      <c r="E4" s="5">
        <v>0</v>
      </c>
      <c r="F4" s="5">
        <v>8.1999999999999993</v>
      </c>
      <c r="G4" s="5">
        <v>0.1</v>
      </c>
      <c r="H4" s="8">
        <v>75</v>
      </c>
      <c r="I4" s="5">
        <v>0</v>
      </c>
      <c r="J4" s="5">
        <v>14</v>
      </c>
      <c r="K4" s="6" t="s">
        <v>14</v>
      </c>
      <c r="L4" s="41">
        <v>0.38</v>
      </c>
      <c r="M4" s="44"/>
      <c r="N4" s="44"/>
      <c r="O4" s="44"/>
      <c r="P4" s="44"/>
      <c r="Q4" s="44"/>
      <c r="R4" s="44"/>
      <c r="S4" s="44"/>
      <c r="T4" s="44"/>
      <c r="U4" s="44"/>
      <c r="V4" s="53"/>
      <c r="W4" s="40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0"/>
      <c r="AJ4" s="44"/>
      <c r="AK4" s="44"/>
      <c r="AL4" s="44"/>
    </row>
    <row r="5" spans="1:38" ht="12.75" customHeight="1" x14ac:dyDescent="0.25">
      <c r="A5" s="9"/>
      <c r="B5" s="7" t="s">
        <v>15</v>
      </c>
      <c r="C5" s="8">
        <v>15</v>
      </c>
      <c r="D5" s="8">
        <v>20</v>
      </c>
      <c r="E5" s="8">
        <v>4.6399999999999997</v>
      </c>
      <c r="F5" s="8">
        <v>5.9</v>
      </c>
      <c r="G5" s="8">
        <v>0</v>
      </c>
      <c r="H5" s="8">
        <v>72.8</v>
      </c>
      <c r="I5" s="8">
        <v>0.14000000000000001</v>
      </c>
      <c r="J5" s="8">
        <v>15</v>
      </c>
      <c r="K5" s="2" t="s">
        <v>16</v>
      </c>
      <c r="L5" s="35"/>
      <c r="M5" s="49">
        <v>0.76</v>
      </c>
      <c r="N5" s="44"/>
      <c r="O5" s="44"/>
      <c r="P5" s="44"/>
      <c r="Q5" s="44"/>
      <c r="R5" s="44"/>
      <c r="S5" s="44"/>
      <c r="T5" s="44"/>
      <c r="U5" s="44"/>
      <c r="V5" s="53"/>
      <c r="W5" s="40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0"/>
      <c r="AJ5" s="44"/>
      <c r="AK5" s="44"/>
      <c r="AL5" s="50"/>
    </row>
    <row r="6" spans="1:38" ht="12.75" customHeight="1" x14ac:dyDescent="0.25">
      <c r="A6" s="9"/>
      <c r="B6" s="4" t="s">
        <v>17</v>
      </c>
      <c r="C6" s="10">
        <v>220</v>
      </c>
      <c r="D6" s="8">
        <v>250</v>
      </c>
      <c r="E6" s="11">
        <v>6.5</v>
      </c>
      <c r="F6" s="8">
        <v>10.199999999999999</v>
      </c>
      <c r="G6" s="8">
        <v>38.6</v>
      </c>
      <c r="H6" s="8">
        <v>271.39999999999998</v>
      </c>
      <c r="I6" s="8"/>
      <c r="J6" s="8">
        <v>173</v>
      </c>
      <c r="K6" s="6" t="s">
        <v>112</v>
      </c>
      <c r="L6" s="41">
        <f>0.005*38</f>
        <v>0.19</v>
      </c>
      <c r="M6" s="44"/>
      <c r="N6" s="44">
        <f>0.04*D31</f>
        <v>0</v>
      </c>
      <c r="O6" s="44"/>
      <c r="P6" s="44">
        <v>2</v>
      </c>
      <c r="Q6" s="44"/>
      <c r="R6" s="44"/>
      <c r="S6" s="44">
        <f>0.005*38</f>
        <v>0.19</v>
      </c>
      <c r="T6" s="44"/>
      <c r="U6" s="44"/>
      <c r="V6" s="53"/>
      <c r="W6" s="40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0"/>
      <c r="AJ6" s="44"/>
      <c r="AK6" s="44"/>
      <c r="AL6" s="44"/>
    </row>
    <row r="7" spans="1:38" ht="12.75" customHeight="1" x14ac:dyDescent="0.25">
      <c r="A7" s="9"/>
      <c r="B7" s="4" t="s">
        <v>19</v>
      </c>
      <c r="C7" s="5">
        <v>200</v>
      </c>
      <c r="D7" s="5">
        <v>200</v>
      </c>
      <c r="E7" s="5">
        <v>3.52</v>
      </c>
      <c r="F7" s="5">
        <v>3.72</v>
      </c>
      <c r="G7" s="5">
        <v>25.49</v>
      </c>
      <c r="H7" s="5">
        <v>145.19999999999999</v>
      </c>
      <c r="I7" s="5">
        <v>1.3</v>
      </c>
      <c r="J7" s="5">
        <v>959</v>
      </c>
      <c r="K7" s="2" t="s">
        <v>20</v>
      </c>
      <c r="L7" s="35"/>
      <c r="M7" s="44"/>
      <c r="N7" s="44"/>
      <c r="O7" s="44">
        <v>1</v>
      </c>
      <c r="P7" s="44"/>
      <c r="Q7" s="44"/>
      <c r="R7" s="44"/>
      <c r="S7" s="44">
        <f>0.02*38</f>
        <v>0.76</v>
      </c>
      <c r="T7" s="44"/>
      <c r="U7" s="44"/>
      <c r="V7" s="53"/>
      <c r="W7" s="40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0"/>
      <c r="AJ7" s="44"/>
      <c r="AK7" s="44"/>
      <c r="AL7" s="44"/>
    </row>
    <row r="8" spans="1:38" ht="12.75" customHeight="1" x14ac:dyDescent="0.25">
      <c r="A8" s="9"/>
      <c r="B8" s="4" t="s">
        <v>21</v>
      </c>
      <c r="C8" s="5">
        <v>60</v>
      </c>
      <c r="D8" s="5">
        <v>100</v>
      </c>
      <c r="E8" s="12">
        <v>8</v>
      </c>
      <c r="F8" s="5">
        <v>0.8</v>
      </c>
      <c r="G8" s="5">
        <v>49.2</v>
      </c>
      <c r="H8" s="5">
        <v>235</v>
      </c>
      <c r="I8" s="5"/>
      <c r="J8" s="5" t="s">
        <v>22</v>
      </c>
      <c r="K8" s="6" t="s">
        <v>85</v>
      </c>
      <c r="L8" s="35"/>
      <c r="M8" s="44"/>
      <c r="N8" s="44"/>
      <c r="O8" s="44"/>
      <c r="P8" s="44"/>
      <c r="Q8" s="44">
        <v>6</v>
      </c>
      <c r="R8" s="44"/>
      <c r="S8" s="44"/>
      <c r="T8" s="44"/>
      <c r="U8" s="44"/>
      <c r="V8" s="53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0"/>
      <c r="AJ8" s="44"/>
      <c r="AK8" s="44"/>
      <c r="AL8" s="44"/>
    </row>
    <row r="9" spans="1:38" ht="12.75" customHeight="1" x14ac:dyDescent="0.25">
      <c r="A9" s="9"/>
      <c r="B9" s="13" t="s">
        <v>24</v>
      </c>
      <c r="C9" s="24"/>
      <c r="D9" s="24"/>
      <c r="E9" s="24">
        <f>SUM(E4:E8)</f>
        <v>22.66</v>
      </c>
      <c r="F9" s="24">
        <f>SUM(F4:F8)</f>
        <v>28.819999999999997</v>
      </c>
      <c r="G9" s="24">
        <f>SUM(G4:G8)</f>
        <v>113.39</v>
      </c>
      <c r="H9" s="24">
        <f>SUM(H4:H8)</f>
        <v>799.4</v>
      </c>
      <c r="I9" s="24">
        <f>SUM(I4:I8)</f>
        <v>1.44</v>
      </c>
      <c r="J9" s="24"/>
      <c r="K9" s="2"/>
      <c r="L9" s="37"/>
      <c r="M9" s="45"/>
      <c r="N9" s="46"/>
      <c r="O9" s="45"/>
      <c r="P9" s="45"/>
      <c r="Q9" s="45"/>
      <c r="R9" s="45"/>
      <c r="S9" s="45"/>
      <c r="T9" s="45"/>
      <c r="U9" s="45"/>
      <c r="V9" s="54"/>
      <c r="W9" s="47"/>
      <c r="X9" s="45"/>
      <c r="Y9" s="45"/>
      <c r="Z9" s="44"/>
      <c r="AA9" s="44"/>
      <c r="AB9" s="44"/>
      <c r="AC9" s="44"/>
      <c r="AD9" s="44"/>
      <c r="AE9" s="44"/>
      <c r="AF9" s="44"/>
      <c r="AG9" s="44"/>
      <c r="AH9" s="44"/>
      <c r="AI9" s="47"/>
      <c r="AJ9" s="45"/>
      <c r="AK9" s="46"/>
      <c r="AL9" s="45"/>
    </row>
    <row r="10" spans="1:38" ht="12.75" customHeight="1" x14ac:dyDescent="0.25">
      <c r="A10" s="3" t="s">
        <v>156</v>
      </c>
      <c r="B10" s="13" t="s">
        <v>78</v>
      </c>
      <c r="C10" s="14">
        <v>200</v>
      </c>
      <c r="D10" s="14">
        <v>250</v>
      </c>
      <c r="E10" s="14">
        <v>0.8</v>
      </c>
      <c r="F10" s="14">
        <v>0.8</v>
      </c>
      <c r="G10" s="14">
        <v>19.600000000000001</v>
      </c>
      <c r="H10" s="14">
        <v>94</v>
      </c>
      <c r="I10" s="14"/>
      <c r="J10" s="15" t="s">
        <v>134</v>
      </c>
      <c r="K10" s="2" t="s">
        <v>135</v>
      </c>
      <c r="L10" s="37"/>
      <c r="M10" s="45"/>
      <c r="N10" s="45"/>
      <c r="O10" s="45"/>
      <c r="P10" s="45"/>
      <c r="Q10" s="45"/>
      <c r="R10" s="45">
        <f>0.25*38</f>
        <v>9.5</v>
      </c>
      <c r="S10" s="45"/>
      <c r="T10" s="45"/>
      <c r="U10" s="45"/>
      <c r="V10" s="54"/>
      <c r="W10" s="47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5"/>
      <c r="AK10" s="45"/>
      <c r="AL10" s="45"/>
    </row>
    <row r="11" spans="1:38" ht="12.75" customHeight="1" x14ac:dyDescent="0.25">
      <c r="A11" s="9" t="s">
        <v>113</v>
      </c>
      <c r="B11" s="4" t="s">
        <v>26</v>
      </c>
      <c r="C11" s="5"/>
      <c r="D11" s="5">
        <v>100</v>
      </c>
      <c r="E11" s="12">
        <v>1.24</v>
      </c>
      <c r="F11" s="5">
        <v>10.14</v>
      </c>
      <c r="G11" s="5">
        <v>7.47</v>
      </c>
      <c r="H11" s="5">
        <v>130</v>
      </c>
      <c r="I11" s="5">
        <v>9.36</v>
      </c>
      <c r="J11" s="5">
        <v>68</v>
      </c>
      <c r="K11" s="6" t="s">
        <v>27</v>
      </c>
      <c r="L11" s="37"/>
      <c r="M11" s="45"/>
      <c r="N11" s="45"/>
      <c r="O11" s="45"/>
      <c r="P11" s="45"/>
      <c r="Q11" s="45"/>
      <c r="R11" s="45"/>
      <c r="S11" s="45"/>
      <c r="T11" s="45">
        <v>0.5</v>
      </c>
      <c r="U11" s="52">
        <v>5</v>
      </c>
      <c r="V11" s="55"/>
      <c r="W11" s="51">
        <v>0.3</v>
      </c>
      <c r="X11" s="45">
        <v>0.2</v>
      </c>
      <c r="Y11" s="52">
        <v>2</v>
      </c>
      <c r="Z11" s="44">
        <v>0.5</v>
      </c>
      <c r="AA11" s="44"/>
      <c r="AB11" s="44">
        <v>3</v>
      </c>
      <c r="AC11" s="44"/>
      <c r="AD11" s="44"/>
      <c r="AE11" s="44"/>
      <c r="AF11" s="44"/>
      <c r="AG11" s="44"/>
      <c r="AH11" s="44"/>
      <c r="AI11" s="47"/>
      <c r="AJ11" s="45"/>
      <c r="AK11" s="45"/>
      <c r="AL11" s="45"/>
    </row>
    <row r="12" spans="1:38" ht="12.75" customHeight="1" x14ac:dyDescent="0.25">
      <c r="A12" s="9"/>
      <c r="B12" s="7" t="s">
        <v>114</v>
      </c>
      <c r="C12" s="8">
        <v>250</v>
      </c>
      <c r="D12" s="8">
        <v>350</v>
      </c>
      <c r="E12" s="8">
        <v>22.35</v>
      </c>
      <c r="F12" s="8">
        <v>19.920000000000002</v>
      </c>
      <c r="G12" s="8">
        <v>24</v>
      </c>
      <c r="H12" s="8">
        <v>364.3</v>
      </c>
      <c r="I12" s="8">
        <v>11.55</v>
      </c>
      <c r="J12" s="8">
        <v>101</v>
      </c>
      <c r="K12" s="2" t="s">
        <v>115</v>
      </c>
      <c r="L12" s="37"/>
      <c r="M12" s="45"/>
      <c r="N12" s="45"/>
      <c r="O12" s="45"/>
      <c r="P12" s="45"/>
      <c r="Q12" s="45"/>
      <c r="R12" s="45"/>
      <c r="S12" s="45"/>
      <c r="T12" s="45"/>
      <c r="U12" s="52">
        <v>5</v>
      </c>
      <c r="V12" s="55">
        <v>2</v>
      </c>
      <c r="W12" s="51">
        <v>0.2</v>
      </c>
      <c r="X12" s="45">
        <v>0.2</v>
      </c>
      <c r="Y12" s="45"/>
      <c r="Z12" s="44">
        <v>0.5</v>
      </c>
      <c r="AA12" s="44"/>
      <c r="AB12" s="44"/>
      <c r="AC12" s="44">
        <f>0.04*38</f>
        <v>1.52</v>
      </c>
      <c r="AD12" s="44"/>
      <c r="AE12" s="44"/>
      <c r="AF12" s="44"/>
      <c r="AG12" s="44"/>
      <c r="AH12" s="44"/>
      <c r="AI12" s="47"/>
      <c r="AJ12" s="45"/>
      <c r="AK12" s="45"/>
      <c r="AL12" s="45"/>
    </row>
    <row r="13" spans="1:38" ht="12.75" customHeight="1" x14ac:dyDescent="0.25">
      <c r="A13" s="9"/>
      <c r="B13" s="7" t="s">
        <v>116</v>
      </c>
      <c r="C13" s="8">
        <v>120</v>
      </c>
      <c r="D13" s="8">
        <v>120</v>
      </c>
      <c r="E13" s="8">
        <v>20.78</v>
      </c>
      <c r="F13" s="8">
        <v>11.2</v>
      </c>
      <c r="G13" s="8">
        <v>9.9499999999999993</v>
      </c>
      <c r="H13" s="8">
        <v>140</v>
      </c>
      <c r="I13" s="8">
        <v>0.41</v>
      </c>
      <c r="J13" s="8">
        <v>234</v>
      </c>
      <c r="K13" s="6" t="s">
        <v>117</v>
      </c>
      <c r="L13" s="37"/>
      <c r="M13" s="45"/>
      <c r="N13" s="45"/>
      <c r="O13" s="45"/>
      <c r="P13" s="45"/>
      <c r="Q13" s="45"/>
      <c r="R13" s="45"/>
      <c r="S13" s="45"/>
      <c r="T13" s="45"/>
      <c r="U13" s="45"/>
      <c r="V13" s="54"/>
      <c r="W13" s="47"/>
      <c r="X13" s="45"/>
      <c r="Y13" s="45"/>
      <c r="Z13" s="44"/>
      <c r="AA13" s="44"/>
      <c r="AB13" s="44"/>
      <c r="AC13" s="56">
        <v>3</v>
      </c>
      <c r="AD13" s="44">
        <v>8</v>
      </c>
      <c r="AE13" s="44"/>
      <c r="AF13" s="44"/>
      <c r="AG13" s="44"/>
      <c r="AH13" s="44"/>
      <c r="AI13" s="47"/>
      <c r="AJ13" s="45"/>
      <c r="AK13" s="45"/>
      <c r="AL13" s="45"/>
    </row>
    <row r="14" spans="1:38" ht="12.75" customHeight="1" x14ac:dyDescent="0.25">
      <c r="A14" s="9"/>
      <c r="B14" s="7" t="s">
        <v>118</v>
      </c>
      <c r="C14" s="8">
        <v>180</v>
      </c>
      <c r="D14" s="8">
        <v>180</v>
      </c>
      <c r="E14" s="11">
        <v>3.6</v>
      </c>
      <c r="F14" s="8">
        <v>7.77</v>
      </c>
      <c r="G14" s="8">
        <v>16.8</v>
      </c>
      <c r="H14" s="8">
        <v>156.6</v>
      </c>
      <c r="I14" s="8">
        <v>20.95</v>
      </c>
      <c r="J14" s="8">
        <v>312</v>
      </c>
      <c r="K14" s="2" t="s">
        <v>47</v>
      </c>
      <c r="L14" s="37"/>
      <c r="M14" s="45"/>
      <c r="N14" s="45"/>
      <c r="O14" s="45"/>
      <c r="P14" s="45"/>
      <c r="Q14" s="45"/>
      <c r="R14" s="45"/>
      <c r="S14" s="45"/>
      <c r="T14" s="45"/>
      <c r="U14" s="45"/>
      <c r="V14" s="54"/>
      <c r="W14" s="51">
        <v>0.1</v>
      </c>
      <c r="X14" s="45"/>
      <c r="Y14" s="45"/>
      <c r="Z14" s="44">
        <v>0.2</v>
      </c>
      <c r="AA14" s="44"/>
      <c r="AB14" s="44"/>
      <c r="AC14" s="44"/>
      <c r="AD14" s="44"/>
      <c r="AE14" s="44"/>
      <c r="AF14" s="44"/>
      <c r="AG14" s="44"/>
      <c r="AH14" s="44"/>
      <c r="AI14" s="47"/>
      <c r="AJ14" s="45"/>
      <c r="AK14" s="45"/>
      <c r="AL14" s="45"/>
    </row>
    <row r="15" spans="1:38" ht="12.75" customHeight="1" x14ac:dyDescent="0.25">
      <c r="A15" s="9"/>
      <c r="B15" s="7" t="s">
        <v>119</v>
      </c>
      <c r="C15" s="8">
        <v>30</v>
      </c>
      <c r="D15" s="8">
        <v>30</v>
      </c>
      <c r="E15" s="8">
        <v>0.56999999999999995</v>
      </c>
      <c r="F15" s="8">
        <v>1.56</v>
      </c>
      <c r="G15" s="8">
        <v>1.71</v>
      </c>
      <c r="H15" s="8">
        <v>23.4</v>
      </c>
      <c r="I15" s="8"/>
      <c r="J15" s="8">
        <v>330</v>
      </c>
      <c r="K15" s="6" t="s">
        <v>120</v>
      </c>
      <c r="L15" s="37"/>
      <c r="M15" s="45"/>
      <c r="N15" s="45"/>
      <c r="O15" s="45"/>
      <c r="P15" s="45"/>
      <c r="Q15" s="45"/>
      <c r="R15" s="45"/>
      <c r="S15" s="45"/>
      <c r="T15" s="45"/>
      <c r="U15" s="45"/>
      <c r="V15" s="54"/>
      <c r="W15" s="51">
        <v>0.3</v>
      </c>
      <c r="X15" s="45"/>
      <c r="Y15" s="45"/>
      <c r="Z15" s="44"/>
      <c r="AA15" s="44"/>
      <c r="AB15" s="44"/>
      <c r="AC15" s="44"/>
      <c r="AD15" s="44"/>
      <c r="AE15" s="44">
        <v>2.2999999999999998</v>
      </c>
      <c r="AF15" s="44"/>
      <c r="AG15" s="44"/>
      <c r="AH15" s="44"/>
      <c r="AI15" s="47"/>
      <c r="AJ15" s="45"/>
      <c r="AK15" s="45"/>
      <c r="AL15" s="45"/>
    </row>
    <row r="16" spans="1:38" ht="12.75" customHeight="1" x14ac:dyDescent="0.25">
      <c r="A16" s="9"/>
      <c r="B16" s="7" t="s">
        <v>170</v>
      </c>
      <c r="C16" s="5">
        <v>200</v>
      </c>
      <c r="D16" s="5">
        <v>200</v>
      </c>
      <c r="E16" s="5">
        <v>0.2</v>
      </c>
      <c r="F16" s="5">
        <v>0.2</v>
      </c>
      <c r="G16" s="5">
        <v>22.3</v>
      </c>
      <c r="H16" s="5">
        <v>110</v>
      </c>
      <c r="I16" s="5" t="s">
        <v>73</v>
      </c>
      <c r="J16" s="5">
        <v>859</v>
      </c>
      <c r="K16" s="2" t="s">
        <v>176</v>
      </c>
      <c r="L16" s="37"/>
      <c r="M16" s="45"/>
      <c r="N16" s="45"/>
      <c r="O16" s="45"/>
      <c r="P16" s="45"/>
      <c r="Q16" s="45"/>
      <c r="R16" s="45"/>
      <c r="S16" s="45"/>
      <c r="T16" s="45"/>
      <c r="U16" s="45"/>
      <c r="V16" s="54"/>
      <c r="W16" s="47"/>
      <c r="X16" s="45"/>
      <c r="Y16" s="45"/>
      <c r="Z16" s="44"/>
      <c r="AA16" s="44"/>
      <c r="AB16" s="44"/>
      <c r="AC16" s="44"/>
      <c r="AD16" s="44"/>
      <c r="AE16" s="44"/>
      <c r="AF16" s="44">
        <v>4</v>
      </c>
      <c r="AG16" s="44"/>
      <c r="AH16" s="44"/>
      <c r="AI16" s="47"/>
      <c r="AJ16" s="45"/>
      <c r="AK16" s="45"/>
      <c r="AL16" s="45"/>
    </row>
    <row r="17" spans="1:38" ht="12.75" customHeight="1" x14ac:dyDescent="0.25">
      <c r="A17" s="9"/>
      <c r="B17" s="4" t="s">
        <v>121</v>
      </c>
      <c r="C17" s="5">
        <v>80</v>
      </c>
      <c r="D17" s="5">
        <v>120</v>
      </c>
      <c r="E17" s="5">
        <v>8</v>
      </c>
      <c r="F17" s="5">
        <v>1</v>
      </c>
      <c r="G17" s="5">
        <v>40</v>
      </c>
      <c r="H17" s="5">
        <v>188</v>
      </c>
      <c r="I17" s="17"/>
      <c r="J17" s="5" t="s">
        <v>37</v>
      </c>
      <c r="K17" s="6" t="s">
        <v>38</v>
      </c>
      <c r="L17" s="37"/>
      <c r="M17" s="45"/>
      <c r="N17" s="45"/>
      <c r="O17" s="45"/>
      <c r="P17" s="45"/>
      <c r="Q17" s="45">
        <v>6</v>
      </c>
      <c r="R17" s="45"/>
      <c r="S17" s="45"/>
      <c r="T17" s="45"/>
      <c r="U17" s="45"/>
      <c r="V17" s="54"/>
      <c r="W17" s="47"/>
      <c r="X17" s="45"/>
      <c r="Y17" s="45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5"/>
      <c r="AK17" s="45"/>
      <c r="AL17" s="45"/>
    </row>
    <row r="18" spans="1:38" ht="12.75" customHeight="1" x14ac:dyDescent="0.25">
      <c r="A18" s="9"/>
      <c r="B18" s="13" t="s">
        <v>39</v>
      </c>
      <c r="C18" s="24"/>
      <c r="D18" s="24"/>
      <c r="E18" s="25">
        <f>SUM(E11:E17)</f>
        <v>56.740000000000009</v>
      </c>
      <c r="F18" s="24">
        <f>SUM(F11:F17)</f>
        <v>51.790000000000006</v>
      </c>
      <c r="G18" s="24">
        <f>SUM(G11:G17)</f>
        <v>122.23</v>
      </c>
      <c r="H18" s="24">
        <f>SUM(H11:H17)</f>
        <v>1112.3</v>
      </c>
      <c r="I18" s="24">
        <f>SUM(I11:I17)</f>
        <v>42.269999999999996</v>
      </c>
      <c r="J18" s="24"/>
      <c r="K18" s="2"/>
      <c r="L18" s="37"/>
      <c r="M18" s="45"/>
      <c r="N18" s="45"/>
      <c r="O18" s="45"/>
      <c r="P18" s="45"/>
      <c r="Q18" s="45"/>
      <c r="R18" s="45"/>
      <c r="S18" s="45"/>
      <c r="T18" s="45"/>
      <c r="U18" s="45"/>
      <c r="V18" s="54"/>
      <c r="W18" s="47"/>
      <c r="X18" s="45"/>
      <c r="Y18" s="45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5"/>
      <c r="AK18" s="45"/>
      <c r="AL18" s="45"/>
    </row>
    <row r="19" spans="1:38" ht="12.75" customHeight="1" x14ac:dyDescent="0.25">
      <c r="A19" s="9" t="s">
        <v>122</v>
      </c>
      <c r="B19" s="18" t="s">
        <v>76</v>
      </c>
      <c r="C19" s="8">
        <v>200</v>
      </c>
      <c r="D19" s="8">
        <v>200</v>
      </c>
      <c r="E19" s="8">
        <v>1</v>
      </c>
      <c r="F19" s="8">
        <v>0.2</v>
      </c>
      <c r="G19" s="8">
        <v>20.2</v>
      </c>
      <c r="H19" s="8">
        <v>92</v>
      </c>
      <c r="I19" s="8"/>
      <c r="J19" s="8" t="s">
        <v>22</v>
      </c>
      <c r="K19" s="6" t="s">
        <v>77</v>
      </c>
      <c r="L19" s="38">
        <v>0.2</v>
      </c>
      <c r="M19" s="45"/>
      <c r="N19" s="45"/>
      <c r="O19" s="45"/>
      <c r="P19" s="45">
        <v>4</v>
      </c>
      <c r="Q19" s="45"/>
      <c r="R19" s="45"/>
      <c r="S19" s="45"/>
      <c r="T19" s="45"/>
      <c r="U19" s="45"/>
      <c r="V19" s="54"/>
      <c r="W19" s="48"/>
      <c r="X19" s="45"/>
      <c r="Y19" s="45"/>
      <c r="Z19" s="44">
        <v>0.1</v>
      </c>
      <c r="AA19" s="44">
        <v>0.2</v>
      </c>
      <c r="AB19" s="44"/>
      <c r="AC19" s="44"/>
      <c r="AD19" s="44">
        <v>42</v>
      </c>
      <c r="AE19" s="44"/>
      <c r="AF19" s="44"/>
      <c r="AG19" s="44">
        <v>3.8</v>
      </c>
      <c r="AH19" s="44">
        <v>1</v>
      </c>
      <c r="AI19" s="48"/>
      <c r="AJ19" s="45"/>
      <c r="AK19" s="45"/>
      <c r="AL19" s="45"/>
    </row>
    <row r="20" spans="1:38" ht="12.75" customHeight="1" x14ac:dyDescent="0.25">
      <c r="A20" s="9"/>
      <c r="B20" s="7" t="s">
        <v>167</v>
      </c>
      <c r="C20" s="8">
        <v>50</v>
      </c>
      <c r="D20" s="8">
        <v>90</v>
      </c>
      <c r="E20" s="8">
        <v>5.9</v>
      </c>
      <c r="F20" s="8">
        <v>5.9</v>
      </c>
      <c r="G20" s="8">
        <v>29.8</v>
      </c>
      <c r="H20" s="8">
        <v>207.5</v>
      </c>
      <c r="I20" s="8">
        <v>7</v>
      </c>
      <c r="J20" s="8">
        <v>406</v>
      </c>
      <c r="K20" s="2" t="s">
        <v>134</v>
      </c>
      <c r="L20" s="37"/>
      <c r="M20" s="45"/>
      <c r="N20" s="45"/>
      <c r="O20" s="45"/>
      <c r="P20" s="45"/>
      <c r="Q20" s="45"/>
      <c r="R20" s="45"/>
      <c r="S20" s="45"/>
      <c r="T20" s="45"/>
      <c r="U20" s="45"/>
      <c r="V20" s="54"/>
      <c r="W20" s="47"/>
      <c r="X20" s="45"/>
      <c r="Y20" s="45"/>
      <c r="Z20" s="44"/>
      <c r="AA20" s="44"/>
      <c r="AB20" s="44"/>
      <c r="AC20" s="44"/>
      <c r="AD20" s="44"/>
      <c r="AE20" s="44"/>
      <c r="AF20" s="44"/>
      <c r="AG20" s="44"/>
      <c r="AH20" s="44"/>
      <c r="AI20" s="47">
        <f>0.2*38</f>
        <v>7.6000000000000005</v>
      </c>
      <c r="AJ20" s="45"/>
      <c r="AK20" s="45"/>
      <c r="AL20" s="45"/>
    </row>
    <row r="21" spans="1:38" ht="12.75" customHeight="1" x14ac:dyDescent="0.25">
      <c r="A21" s="9"/>
      <c r="B21" s="13" t="s">
        <v>43</v>
      </c>
      <c r="C21" s="24"/>
      <c r="D21" s="24"/>
      <c r="E21" s="24">
        <f>SUM(E19:E20)</f>
        <v>6.9</v>
      </c>
      <c r="F21" s="24">
        <f>SUM(F19:F20)</f>
        <v>6.1000000000000005</v>
      </c>
      <c r="G21" s="24">
        <f>SUM(G19:G20)</f>
        <v>50</v>
      </c>
      <c r="H21" s="24">
        <f>SUM(H19:H20)</f>
        <v>299.5</v>
      </c>
      <c r="I21" s="24"/>
      <c r="J21" s="24"/>
      <c r="K21" s="2"/>
      <c r="L21" s="37"/>
      <c r="M21" s="45"/>
      <c r="N21" s="45"/>
      <c r="O21" s="45"/>
      <c r="P21" s="45"/>
      <c r="Q21" s="45"/>
      <c r="R21" s="45"/>
      <c r="S21" s="45"/>
      <c r="T21" s="45"/>
      <c r="U21" s="45"/>
      <c r="V21" s="54"/>
      <c r="W21" s="47"/>
      <c r="X21" s="45"/>
      <c r="Y21" s="45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5"/>
      <c r="AK21" s="45"/>
      <c r="AL21" s="45"/>
    </row>
    <row r="22" spans="1:38" ht="12.75" customHeight="1" x14ac:dyDescent="0.25">
      <c r="A22" s="9" t="s">
        <v>103</v>
      </c>
      <c r="B22" s="7" t="s">
        <v>136</v>
      </c>
      <c r="C22" s="8">
        <v>80</v>
      </c>
      <c r="D22" s="8">
        <v>100</v>
      </c>
      <c r="E22" s="8">
        <v>28.46</v>
      </c>
      <c r="F22" s="26">
        <v>3.83</v>
      </c>
      <c r="G22" s="8">
        <v>0.56000000000000005</v>
      </c>
      <c r="H22" s="8">
        <v>150</v>
      </c>
      <c r="I22" s="8">
        <v>0.56000000000000005</v>
      </c>
      <c r="J22" s="8">
        <v>532</v>
      </c>
      <c r="K22" s="6" t="s">
        <v>177</v>
      </c>
      <c r="L22" s="37"/>
      <c r="M22" s="45"/>
      <c r="N22" s="45"/>
      <c r="O22" s="45"/>
      <c r="P22" s="45">
        <v>1</v>
      </c>
      <c r="Q22" s="45"/>
      <c r="R22" s="45"/>
      <c r="S22" s="45"/>
      <c r="T22" s="45"/>
      <c r="U22" s="45"/>
      <c r="V22" s="54"/>
      <c r="W22" s="47"/>
      <c r="X22" s="45"/>
      <c r="Y22" s="45"/>
      <c r="Z22" s="44">
        <v>0.2</v>
      </c>
      <c r="AA22" s="44"/>
      <c r="AB22" s="44"/>
      <c r="AC22" s="44"/>
      <c r="AD22" s="44"/>
      <c r="AE22" s="44"/>
      <c r="AF22" s="44"/>
      <c r="AG22" s="44"/>
      <c r="AH22" s="44"/>
      <c r="AI22" s="47"/>
      <c r="AJ22" s="45">
        <f>0.13*38</f>
        <v>4.9400000000000004</v>
      </c>
      <c r="AK22" s="45"/>
      <c r="AL22" s="45"/>
    </row>
    <row r="23" spans="1:38" ht="12.75" customHeight="1" x14ac:dyDescent="0.25">
      <c r="A23" s="9"/>
      <c r="B23" s="7" t="s">
        <v>161</v>
      </c>
      <c r="C23" s="8">
        <v>220</v>
      </c>
      <c r="D23" s="8">
        <v>250</v>
      </c>
      <c r="E23" s="8">
        <v>4.63</v>
      </c>
      <c r="F23" s="8">
        <v>10.74</v>
      </c>
      <c r="G23" s="8">
        <v>28.39</v>
      </c>
      <c r="H23" s="8">
        <v>221.74</v>
      </c>
      <c r="I23" s="8">
        <v>19.63</v>
      </c>
      <c r="J23" s="8">
        <v>143</v>
      </c>
      <c r="K23" s="2" t="s">
        <v>178</v>
      </c>
      <c r="L23" s="43">
        <v>0.19</v>
      </c>
      <c r="M23" s="45"/>
      <c r="N23" s="45"/>
      <c r="O23" s="45"/>
      <c r="P23" s="45"/>
      <c r="Q23" s="45"/>
      <c r="R23" s="45"/>
      <c r="S23" s="45"/>
      <c r="T23" s="45"/>
      <c r="U23" s="52">
        <v>15</v>
      </c>
      <c r="V23" s="54"/>
      <c r="W23" s="51">
        <v>0.2</v>
      </c>
      <c r="X23" s="45">
        <v>0.2</v>
      </c>
      <c r="Y23" s="45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5"/>
      <c r="AK23" s="45"/>
      <c r="AL23" s="45"/>
    </row>
    <row r="24" spans="1:38" ht="12.75" customHeight="1" x14ac:dyDescent="0.25">
      <c r="A24" s="9"/>
      <c r="B24" s="4" t="s">
        <v>48</v>
      </c>
      <c r="C24" s="5">
        <v>200</v>
      </c>
      <c r="D24" s="5">
        <v>200</v>
      </c>
      <c r="E24" s="5">
        <v>0.04</v>
      </c>
      <c r="F24" s="5">
        <v>0</v>
      </c>
      <c r="G24" s="5">
        <v>15.12</v>
      </c>
      <c r="H24" s="5">
        <v>59</v>
      </c>
      <c r="I24" s="5">
        <v>2</v>
      </c>
      <c r="J24" s="5">
        <v>377</v>
      </c>
      <c r="K24" s="2" t="s">
        <v>49</v>
      </c>
      <c r="L24" s="37"/>
      <c r="M24" s="45"/>
      <c r="N24" s="45"/>
      <c r="O24" s="45"/>
      <c r="P24" s="45"/>
      <c r="Q24" s="45"/>
      <c r="R24" s="45"/>
      <c r="S24" s="45">
        <v>0.76</v>
      </c>
      <c r="T24" s="45"/>
      <c r="U24" s="45"/>
      <c r="V24" s="54"/>
      <c r="W24" s="47"/>
      <c r="X24" s="45"/>
      <c r="Y24" s="45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5"/>
      <c r="AK24" s="45">
        <f>0.008*38</f>
        <v>0.30399999999999999</v>
      </c>
      <c r="AL24" s="45"/>
    </row>
    <row r="25" spans="1:38" ht="12.75" customHeight="1" x14ac:dyDescent="0.25">
      <c r="A25" s="9"/>
      <c r="B25" s="4" t="s">
        <v>50</v>
      </c>
      <c r="C25" s="5">
        <v>50</v>
      </c>
      <c r="D25" s="5">
        <v>100</v>
      </c>
      <c r="E25" s="5">
        <v>8</v>
      </c>
      <c r="F25" s="5">
        <v>0.8</v>
      </c>
      <c r="G25" s="5">
        <v>49</v>
      </c>
      <c r="H25" s="5">
        <v>235</v>
      </c>
      <c r="I25" s="5"/>
      <c r="J25" s="12">
        <v>12.4</v>
      </c>
      <c r="K25" s="2" t="s">
        <v>23</v>
      </c>
      <c r="L25" s="37"/>
      <c r="M25" s="45"/>
      <c r="N25" s="45"/>
      <c r="O25" s="45"/>
      <c r="P25" s="45"/>
      <c r="Q25" s="45">
        <v>6</v>
      </c>
      <c r="R25" s="45"/>
      <c r="S25" s="45"/>
      <c r="T25" s="45"/>
      <c r="U25" s="45"/>
      <c r="V25" s="54"/>
      <c r="W25" s="47"/>
      <c r="X25" s="45"/>
      <c r="Y25" s="45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5"/>
      <c r="AK25" s="45"/>
      <c r="AL25" s="45"/>
    </row>
    <row r="26" spans="1:38" ht="12.75" customHeight="1" x14ac:dyDescent="0.25">
      <c r="A26" s="9"/>
      <c r="B26" s="13" t="s">
        <v>51</v>
      </c>
      <c r="C26" s="24"/>
      <c r="D26" s="24"/>
      <c r="E26" s="24">
        <f>SUM(E22:E25)</f>
        <v>41.13</v>
      </c>
      <c r="F26" s="24">
        <f>SUM(F22:F25)</f>
        <v>15.370000000000001</v>
      </c>
      <c r="G26" s="24">
        <f>SUM(G22:G25)</f>
        <v>93.07</v>
      </c>
      <c r="H26" s="24">
        <f>SUM(H22:H25)</f>
        <v>665.74</v>
      </c>
      <c r="I26" s="24"/>
      <c r="J26" s="24"/>
      <c r="K26" s="6"/>
      <c r="L26" s="37"/>
      <c r="M26" s="45"/>
      <c r="N26" s="45"/>
      <c r="O26" s="45"/>
      <c r="P26" s="45"/>
      <c r="Q26" s="45"/>
      <c r="R26" s="45"/>
      <c r="S26" s="45"/>
      <c r="T26" s="45"/>
      <c r="U26" s="45"/>
      <c r="V26" s="54"/>
      <c r="W26" s="47"/>
      <c r="X26" s="45"/>
      <c r="Y26" s="45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5"/>
      <c r="AK26" s="45"/>
      <c r="AL26" s="45"/>
    </row>
    <row r="27" spans="1:38" ht="12.75" customHeight="1" x14ac:dyDescent="0.25">
      <c r="A27" s="9" t="s">
        <v>52</v>
      </c>
      <c r="B27" s="7" t="s">
        <v>53</v>
      </c>
      <c r="C27" s="8">
        <v>200</v>
      </c>
      <c r="D27" s="8">
        <v>200</v>
      </c>
      <c r="E27" s="8">
        <v>5.8</v>
      </c>
      <c r="F27" s="8">
        <v>6.4</v>
      </c>
      <c r="G27" s="8">
        <v>8</v>
      </c>
      <c r="H27" s="8">
        <v>118</v>
      </c>
      <c r="I27" s="8">
        <v>1.4</v>
      </c>
      <c r="J27" s="8">
        <v>389</v>
      </c>
      <c r="K27" s="2" t="s">
        <v>54</v>
      </c>
      <c r="L27" s="37"/>
      <c r="M27" s="45"/>
      <c r="N27" s="45"/>
      <c r="O27" s="45"/>
      <c r="P27" s="45"/>
      <c r="Q27" s="45"/>
      <c r="R27" s="45"/>
      <c r="S27" s="45"/>
      <c r="T27" s="45"/>
      <c r="U27" s="45"/>
      <c r="V27" s="54"/>
      <c r="W27" s="47"/>
      <c r="X27" s="45"/>
      <c r="Y27" s="45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5"/>
      <c r="AK27" s="45"/>
      <c r="AL27" s="45">
        <f>0.2*38</f>
        <v>7.6000000000000005</v>
      </c>
    </row>
    <row r="28" spans="1:38" ht="12.75" customHeight="1" x14ac:dyDescent="0.25">
      <c r="A28" s="9"/>
      <c r="B28" s="13" t="s">
        <v>87</v>
      </c>
      <c r="C28" s="24"/>
      <c r="D28" s="24"/>
      <c r="E28" s="24">
        <f>SUM(E27)</f>
        <v>5.8</v>
      </c>
      <c r="F28" s="24">
        <f>SUM(F27)</f>
        <v>6.4</v>
      </c>
      <c r="G28" s="24">
        <f>SUM(G27)</f>
        <v>8</v>
      </c>
      <c r="H28" s="24">
        <f>SUM(H27)</f>
        <v>118</v>
      </c>
      <c r="I28" s="24"/>
      <c r="J28" s="24"/>
      <c r="K28" s="6"/>
      <c r="L28" s="37"/>
      <c r="M28" s="45"/>
      <c r="N28" s="45"/>
      <c r="O28" s="45"/>
      <c r="P28" s="45"/>
      <c r="Q28" s="45"/>
      <c r="R28" s="45"/>
      <c r="S28" s="45"/>
      <c r="T28" s="45"/>
      <c r="U28" s="45"/>
      <c r="V28" s="54"/>
      <c r="W28" s="47"/>
      <c r="X28" s="45"/>
      <c r="Y28" s="45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5"/>
      <c r="AK28" s="45"/>
      <c r="AL28" s="45"/>
    </row>
    <row r="29" spans="1:38" ht="12.75" customHeight="1" x14ac:dyDescent="0.25">
      <c r="A29" s="113" t="s">
        <v>124</v>
      </c>
      <c r="B29" s="114"/>
      <c r="C29" s="22"/>
      <c r="D29" s="22"/>
      <c r="E29" s="27">
        <f>E9+E18+E21+E26+E28</f>
        <v>133.23000000000002</v>
      </c>
      <c r="F29" s="27">
        <f>F9+F18+F21+F26+F28</f>
        <v>108.48</v>
      </c>
      <c r="G29" s="27">
        <f>G9+G18+G21+G26+G28</f>
        <v>386.69</v>
      </c>
      <c r="H29" s="27">
        <f>H9+H18+H21+H26+H28</f>
        <v>2994.9399999999996</v>
      </c>
      <c r="I29" s="27">
        <f>I9+I18+I21+I26+I28</f>
        <v>43.709999999999994</v>
      </c>
      <c r="J29" s="22"/>
      <c r="K29" s="2" t="s">
        <v>263</v>
      </c>
      <c r="L29" s="37"/>
      <c r="M29" s="45"/>
      <c r="N29" s="45"/>
      <c r="O29" s="45"/>
      <c r="P29" s="45"/>
      <c r="Q29" s="45"/>
      <c r="R29" s="45"/>
      <c r="S29" s="45"/>
      <c r="T29" s="45"/>
      <c r="U29" s="45"/>
      <c r="V29" s="54"/>
      <c r="W29" s="47"/>
      <c r="X29" s="45"/>
      <c r="Y29" s="45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5"/>
      <c r="AK29" s="45"/>
      <c r="AL29" s="45"/>
    </row>
    <row r="30" spans="1:38" ht="21.75" customHeight="1" x14ac:dyDescent="0.25">
      <c r="A30" s="3"/>
      <c r="B30" s="4" t="s">
        <v>57</v>
      </c>
      <c r="C30" s="8"/>
      <c r="D30" s="8"/>
      <c r="E30" s="8">
        <v>1</v>
      </c>
      <c r="F30" s="8">
        <v>1</v>
      </c>
      <c r="G30" s="8">
        <v>4</v>
      </c>
      <c r="H30" s="8"/>
      <c r="I30" s="8"/>
      <c r="J30" s="8"/>
      <c r="K30" s="6"/>
      <c r="L30" s="37"/>
      <c r="M30" s="45"/>
      <c r="N30" s="45"/>
      <c r="O30" s="45"/>
      <c r="P30" s="45"/>
      <c r="Q30" s="45"/>
      <c r="R30" s="45"/>
      <c r="S30" s="45"/>
      <c r="T30" s="45"/>
      <c r="U30" s="45"/>
      <c r="V30" s="54"/>
      <c r="W30" s="47"/>
      <c r="X30" s="45"/>
      <c r="Y30" s="45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5"/>
      <c r="AK30" s="45"/>
      <c r="AL30" s="45"/>
    </row>
    <row r="31" spans="1:38" x14ac:dyDescent="0.25">
      <c r="B31" s="42" t="s">
        <v>213</v>
      </c>
      <c r="C31" s="36"/>
      <c r="D31" s="36"/>
      <c r="E31" s="36"/>
      <c r="F31" s="36"/>
      <c r="G31" s="36"/>
      <c r="H31" s="36"/>
      <c r="I31" s="36"/>
      <c r="J31" s="36"/>
      <c r="K31" s="36"/>
      <c r="L31" s="49">
        <f>SUM(L4:L30)</f>
        <v>0.96</v>
      </c>
      <c r="M31" s="49">
        <f t="shared" ref="M31:AL31" si="0">SUM(M5:M30)</f>
        <v>0.76</v>
      </c>
      <c r="N31" s="49">
        <f t="shared" si="0"/>
        <v>0</v>
      </c>
      <c r="O31" s="49">
        <f t="shared" si="0"/>
        <v>1</v>
      </c>
      <c r="P31" s="49">
        <f t="shared" si="0"/>
        <v>7</v>
      </c>
      <c r="Q31" s="49">
        <f t="shared" si="0"/>
        <v>18</v>
      </c>
      <c r="R31" s="49">
        <f t="shared" si="0"/>
        <v>9.5</v>
      </c>
      <c r="S31" s="49">
        <f t="shared" si="0"/>
        <v>1.71</v>
      </c>
      <c r="T31" s="49">
        <f t="shared" si="0"/>
        <v>0.5</v>
      </c>
      <c r="U31" s="49">
        <f t="shared" si="0"/>
        <v>25</v>
      </c>
      <c r="V31" s="49">
        <f t="shared" si="0"/>
        <v>2</v>
      </c>
      <c r="W31" s="49">
        <f t="shared" si="0"/>
        <v>1.0999999999999999</v>
      </c>
      <c r="X31" s="56">
        <f t="shared" si="0"/>
        <v>0.60000000000000009</v>
      </c>
      <c r="Y31" s="56">
        <f t="shared" si="0"/>
        <v>2</v>
      </c>
      <c r="Z31" s="56">
        <f t="shared" si="0"/>
        <v>1.5</v>
      </c>
      <c r="AA31" s="56">
        <f t="shared" si="0"/>
        <v>0.2</v>
      </c>
      <c r="AB31" s="56">
        <f t="shared" si="0"/>
        <v>3</v>
      </c>
      <c r="AC31" s="56">
        <f t="shared" si="0"/>
        <v>4.5199999999999996</v>
      </c>
      <c r="AD31" s="56">
        <f t="shared" si="0"/>
        <v>50</v>
      </c>
      <c r="AE31" s="56">
        <f t="shared" si="0"/>
        <v>2.2999999999999998</v>
      </c>
      <c r="AF31" s="56">
        <f t="shared" si="0"/>
        <v>4</v>
      </c>
      <c r="AG31" s="56">
        <f t="shared" si="0"/>
        <v>3.8</v>
      </c>
      <c r="AH31" s="56">
        <f t="shared" si="0"/>
        <v>1</v>
      </c>
      <c r="AI31" s="56">
        <f t="shared" si="0"/>
        <v>7.6000000000000005</v>
      </c>
      <c r="AJ31" s="56">
        <f t="shared" si="0"/>
        <v>4.9400000000000004</v>
      </c>
      <c r="AK31" s="56">
        <f t="shared" si="0"/>
        <v>0.30399999999999999</v>
      </c>
      <c r="AL31" s="56">
        <f t="shared" si="0"/>
        <v>7.6000000000000005</v>
      </c>
    </row>
    <row r="32" spans="1:38" x14ac:dyDescent="0.25">
      <c r="B32" s="36" t="s">
        <v>219</v>
      </c>
      <c r="C32" s="36"/>
      <c r="D32" s="36"/>
      <c r="E32" s="36"/>
      <c r="F32" s="36"/>
      <c r="G32" s="36"/>
      <c r="H32" s="36"/>
      <c r="I32" s="36"/>
      <c r="J32" s="36"/>
      <c r="K32" s="36"/>
      <c r="L32" s="42">
        <v>900</v>
      </c>
      <c r="M32" s="42">
        <v>500</v>
      </c>
      <c r="N32" s="42">
        <v>45</v>
      </c>
      <c r="O32" s="42">
        <v>85</v>
      </c>
      <c r="P32" s="42">
        <v>97</v>
      </c>
      <c r="Q32" s="42">
        <v>28</v>
      </c>
      <c r="R32" s="42">
        <v>200</v>
      </c>
      <c r="S32" s="42">
        <v>70</v>
      </c>
      <c r="T32" s="42">
        <v>100</v>
      </c>
      <c r="U32" s="42">
        <v>60</v>
      </c>
      <c r="V32" s="42">
        <v>56</v>
      </c>
      <c r="W32" s="42">
        <v>180</v>
      </c>
      <c r="X32" s="42">
        <v>45</v>
      </c>
      <c r="Y32" s="42">
        <v>75</v>
      </c>
      <c r="Z32" s="42">
        <v>80</v>
      </c>
      <c r="AA32" s="42">
        <v>180</v>
      </c>
      <c r="AB32" s="42">
        <v>95</v>
      </c>
      <c r="AC32" s="42">
        <v>380</v>
      </c>
      <c r="AD32" s="42">
        <v>10</v>
      </c>
      <c r="AE32" s="42">
        <v>140</v>
      </c>
      <c r="AF32" s="42">
        <v>45</v>
      </c>
      <c r="AG32" s="42">
        <v>500</v>
      </c>
      <c r="AH32" s="42">
        <v>200</v>
      </c>
      <c r="AI32" s="42">
        <v>140</v>
      </c>
      <c r="AJ32" s="42">
        <v>380</v>
      </c>
      <c r="AK32" s="42">
        <v>220</v>
      </c>
      <c r="AL32" s="42">
        <v>120</v>
      </c>
    </row>
    <row r="33" spans="2:38" x14ac:dyDescent="0.25">
      <c r="B33" s="36" t="s">
        <v>220</v>
      </c>
      <c r="C33" s="36"/>
      <c r="D33" s="36"/>
      <c r="E33" s="36"/>
      <c r="F33" s="36"/>
      <c r="G33" s="36"/>
      <c r="H33" s="36"/>
      <c r="I33" s="36"/>
      <c r="J33" s="36"/>
      <c r="K33" s="36"/>
      <c r="L33" s="42">
        <f>L31*L32</f>
        <v>864</v>
      </c>
      <c r="M33" s="42">
        <f t="shared" ref="M33:AL33" si="1">M31*M32</f>
        <v>380</v>
      </c>
      <c r="N33" s="42">
        <f t="shared" si="1"/>
        <v>0</v>
      </c>
      <c r="O33" s="42">
        <f t="shared" si="1"/>
        <v>85</v>
      </c>
      <c r="P33" s="42">
        <f t="shared" si="1"/>
        <v>679</v>
      </c>
      <c r="Q33" s="42">
        <f t="shared" si="1"/>
        <v>504</v>
      </c>
      <c r="R33" s="42">
        <f t="shared" si="1"/>
        <v>1900</v>
      </c>
      <c r="S33" s="42">
        <f t="shared" si="1"/>
        <v>119.7</v>
      </c>
      <c r="T33" s="42">
        <f t="shared" si="1"/>
        <v>50</v>
      </c>
      <c r="U33" s="42">
        <f t="shared" si="1"/>
        <v>1500</v>
      </c>
      <c r="V33" s="42">
        <f t="shared" si="1"/>
        <v>112</v>
      </c>
      <c r="W33" s="42">
        <f t="shared" si="1"/>
        <v>197.99999999999997</v>
      </c>
      <c r="X33" s="42">
        <f t="shared" si="1"/>
        <v>27.000000000000004</v>
      </c>
      <c r="Y33" s="42">
        <f t="shared" si="1"/>
        <v>150</v>
      </c>
      <c r="Z33" s="42">
        <f t="shared" si="1"/>
        <v>120</v>
      </c>
      <c r="AA33" s="42">
        <f t="shared" si="1"/>
        <v>36</v>
      </c>
      <c r="AB33" s="42">
        <f t="shared" si="1"/>
        <v>285</v>
      </c>
      <c r="AC33" s="42">
        <f t="shared" si="1"/>
        <v>1717.6</v>
      </c>
      <c r="AD33" s="42">
        <f t="shared" si="1"/>
        <v>500</v>
      </c>
      <c r="AE33" s="42">
        <f t="shared" si="1"/>
        <v>322</v>
      </c>
      <c r="AF33" s="42">
        <f t="shared" si="1"/>
        <v>180</v>
      </c>
      <c r="AG33" s="42">
        <f t="shared" si="1"/>
        <v>1900</v>
      </c>
      <c r="AH33" s="42">
        <f t="shared" si="1"/>
        <v>200</v>
      </c>
      <c r="AI33" s="42">
        <f t="shared" si="1"/>
        <v>1064</v>
      </c>
      <c r="AJ33" s="42">
        <f t="shared" si="1"/>
        <v>1877.2</v>
      </c>
      <c r="AK33" s="42">
        <f t="shared" si="1"/>
        <v>66.88</v>
      </c>
      <c r="AL33" s="42">
        <f t="shared" si="1"/>
        <v>912.00000000000011</v>
      </c>
    </row>
  </sheetData>
  <mergeCells count="30">
    <mergeCell ref="A29:B29"/>
    <mergeCell ref="A1:V1"/>
    <mergeCell ref="N2:N3"/>
    <mergeCell ref="O2:O3"/>
    <mergeCell ref="P2:P3"/>
    <mergeCell ref="Q2:Q3"/>
    <mergeCell ref="R2:R3"/>
    <mergeCell ref="M2:M3"/>
    <mergeCell ref="AC2:AC3"/>
    <mergeCell ref="AD2:AD3"/>
    <mergeCell ref="X2:X3"/>
    <mergeCell ref="Y2:Y3"/>
    <mergeCell ref="Z2:Z3"/>
    <mergeCell ref="AA2:AA3"/>
    <mergeCell ref="AB2:AB3"/>
    <mergeCell ref="S2:S3"/>
    <mergeCell ref="T2:T3"/>
    <mergeCell ref="U2:U3"/>
    <mergeCell ref="V2:V3"/>
    <mergeCell ref="W2:W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G9" workbookViewId="0">
      <selection activeCell="AN19" sqref="AN19"/>
    </sheetView>
  </sheetViews>
  <sheetFormatPr defaultRowHeight="15" x14ac:dyDescent="0.25"/>
  <cols>
    <col min="1" max="1" width="3.85546875" customWidth="1"/>
    <col min="2" max="2" width="18.28515625" customWidth="1"/>
    <col min="3" max="11" width="5.28515625" customWidth="1"/>
    <col min="12" max="17" width="3.85546875" customWidth="1"/>
    <col min="18" max="18" width="4.42578125" customWidth="1"/>
    <col min="19" max="20" width="3.85546875" customWidth="1"/>
    <col min="21" max="21" width="4.140625" customWidth="1"/>
    <col min="22" max="28" width="3.85546875" customWidth="1"/>
    <col min="29" max="29" width="4.7109375" customWidth="1"/>
    <col min="30" max="30" width="3.85546875" customWidth="1"/>
    <col min="31" max="32" width="3.7109375" customWidth="1"/>
    <col min="33" max="33" width="4.28515625" customWidth="1"/>
    <col min="34" max="34" width="3.7109375" customWidth="1"/>
    <col min="35" max="35" width="4.140625" customWidth="1"/>
    <col min="36" max="36" width="4.28515625" customWidth="1"/>
    <col min="37" max="38" width="3.7109375" customWidth="1"/>
  </cols>
  <sheetData>
    <row r="1" spans="1:38" ht="19.5" thickBot="1" x14ac:dyDescent="0.35">
      <c r="A1" s="174" t="s">
        <v>188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38" ht="21.75" customHeight="1" thickTop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2" t="s">
        <v>226</v>
      </c>
      <c r="F2" s="153"/>
      <c r="G2" s="153"/>
      <c r="H2" s="154" t="s">
        <v>230</v>
      </c>
      <c r="I2" s="154" t="s">
        <v>231</v>
      </c>
      <c r="J2" s="154" t="s">
        <v>232</v>
      </c>
      <c r="K2" s="156" t="s">
        <v>8</v>
      </c>
      <c r="L2" s="131" t="s">
        <v>234</v>
      </c>
      <c r="M2" s="131" t="s">
        <v>205</v>
      </c>
      <c r="N2" s="131" t="s">
        <v>235</v>
      </c>
      <c r="O2" s="131" t="s">
        <v>236</v>
      </c>
      <c r="P2" s="131" t="s">
        <v>237</v>
      </c>
      <c r="Q2" s="131" t="s">
        <v>238</v>
      </c>
      <c r="R2" s="131" t="s">
        <v>216</v>
      </c>
      <c r="S2" s="131" t="s">
        <v>203</v>
      </c>
      <c r="T2" s="131" t="s">
        <v>202</v>
      </c>
      <c r="U2" s="131" t="s">
        <v>201</v>
      </c>
      <c r="V2" s="131" t="s">
        <v>251</v>
      </c>
      <c r="W2" s="131" t="s">
        <v>239</v>
      </c>
      <c r="X2" s="131" t="s">
        <v>200</v>
      </c>
      <c r="Y2" s="131" t="s">
        <v>240</v>
      </c>
      <c r="Z2" s="131" t="s">
        <v>241</v>
      </c>
      <c r="AA2" s="131" t="s">
        <v>242</v>
      </c>
      <c r="AB2" s="131" t="s">
        <v>243</v>
      </c>
      <c r="AC2" s="131" t="s">
        <v>244</v>
      </c>
      <c r="AD2" s="131" t="s">
        <v>245</v>
      </c>
    </row>
    <row r="3" spans="1:38" ht="30.75" customHeight="1" x14ac:dyDescent="0.25">
      <c r="A3" s="147"/>
      <c r="B3" s="149"/>
      <c r="C3" s="151"/>
      <c r="D3" s="151"/>
      <c r="E3" s="63" t="s">
        <v>227</v>
      </c>
      <c r="F3" s="63" t="s">
        <v>228</v>
      </c>
      <c r="G3" s="63" t="s">
        <v>229</v>
      </c>
      <c r="H3" s="155"/>
      <c r="I3" s="155"/>
      <c r="J3" s="155"/>
      <c r="K3" s="157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8" ht="12" customHeight="1" x14ac:dyDescent="0.25">
      <c r="A4" s="9" t="s">
        <v>12</v>
      </c>
      <c r="B4" s="4" t="s">
        <v>13</v>
      </c>
      <c r="C4" s="5">
        <v>10</v>
      </c>
      <c r="D4" s="5">
        <v>10</v>
      </c>
      <c r="E4" s="5">
        <v>0</v>
      </c>
      <c r="F4" s="5">
        <v>8.1999999999999993</v>
      </c>
      <c r="G4" s="5">
        <v>0.1</v>
      </c>
      <c r="H4" s="5">
        <v>75</v>
      </c>
      <c r="I4" s="5"/>
      <c r="J4" s="5">
        <v>14</v>
      </c>
      <c r="K4" s="6" t="s">
        <v>14</v>
      </c>
      <c r="L4" s="41">
        <v>0.38</v>
      </c>
      <c r="M4" s="44"/>
      <c r="N4" s="44"/>
      <c r="O4" s="44"/>
      <c r="P4" s="44"/>
      <c r="Q4" s="44"/>
      <c r="R4" s="44"/>
      <c r="S4" s="44"/>
      <c r="T4" s="44"/>
      <c r="U4" s="44"/>
      <c r="V4" s="53"/>
      <c r="W4" s="40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0"/>
      <c r="AJ4" s="44"/>
      <c r="AK4" s="44"/>
      <c r="AL4" s="44"/>
    </row>
    <row r="5" spans="1:38" ht="12" customHeight="1" x14ac:dyDescent="0.25">
      <c r="A5" s="9"/>
      <c r="B5" s="28" t="s">
        <v>165</v>
      </c>
      <c r="C5" s="29">
        <v>100</v>
      </c>
      <c r="D5" s="29">
        <v>100</v>
      </c>
      <c r="E5" s="29">
        <v>6.79</v>
      </c>
      <c r="F5" s="29">
        <v>9.1999999999999993</v>
      </c>
      <c r="G5" s="29">
        <v>3.14</v>
      </c>
      <c r="H5" s="29">
        <v>135.9</v>
      </c>
      <c r="I5" s="29">
        <v>0.78</v>
      </c>
      <c r="J5" s="30">
        <v>210</v>
      </c>
      <c r="K5" s="29" t="s">
        <v>166</v>
      </c>
      <c r="L5" s="35"/>
      <c r="M5" s="49">
        <v>0.76</v>
      </c>
      <c r="N5" s="44"/>
      <c r="O5" s="44"/>
      <c r="P5" s="44"/>
      <c r="Q5" s="44"/>
      <c r="R5" s="44"/>
      <c r="S5" s="44"/>
      <c r="T5" s="44"/>
      <c r="U5" s="44"/>
      <c r="V5" s="53"/>
      <c r="W5" s="40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0"/>
      <c r="AJ5" s="44"/>
      <c r="AK5" s="44"/>
      <c r="AL5" s="50"/>
    </row>
    <row r="6" spans="1:38" ht="12" customHeight="1" x14ac:dyDescent="0.25">
      <c r="A6" s="31"/>
      <c r="B6" s="18" t="s">
        <v>60</v>
      </c>
      <c r="C6" s="16">
        <v>200</v>
      </c>
      <c r="D6" s="16">
        <v>250</v>
      </c>
      <c r="E6" s="16">
        <v>6</v>
      </c>
      <c r="F6" s="16">
        <v>10</v>
      </c>
      <c r="G6" s="16">
        <v>37.299999999999997</v>
      </c>
      <c r="H6" s="16">
        <v>262.5</v>
      </c>
      <c r="I6" s="16">
        <v>0</v>
      </c>
      <c r="J6" s="16">
        <v>173</v>
      </c>
      <c r="K6" s="6" t="s">
        <v>61</v>
      </c>
      <c r="L6" s="41">
        <f>0.005*38</f>
        <v>0.19</v>
      </c>
      <c r="M6" s="44"/>
      <c r="N6" s="44">
        <f>0.04*D31</f>
        <v>0</v>
      </c>
      <c r="O6" s="44"/>
      <c r="P6" s="44">
        <v>2</v>
      </c>
      <c r="Q6" s="44"/>
      <c r="R6" s="44"/>
      <c r="S6" s="44">
        <f>0.005*38</f>
        <v>0.19</v>
      </c>
      <c r="T6" s="44"/>
      <c r="U6" s="44"/>
      <c r="V6" s="53"/>
      <c r="W6" s="40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0"/>
      <c r="AJ6" s="44"/>
      <c r="AK6" s="44"/>
      <c r="AL6" s="44"/>
    </row>
    <row r="7" spans="1:38" ht="12" customHeight="1" x14ac:dyDescent="0.25">
      <c r="A7" s="9"/>
      <c r="B7" s="4" t="s">
        <v>62</v>
      </c>
      <c r="C7" s="5"/>
      <c r="D7" s="5"/>
      <c r="E7" s="5">
        <v>7.2</v>
      </c>
      <c r="F7" s="5">
        <v>7.3</v>
      </c>
      <c r="G7" s="5">
        <v>23.17</v>
      </c>
      <c r="H7" s="5">
        <v>175</v>
      </c>
      <c r="I7" s="5">
        <v>1.8</v>
      </c>
      <c r="J7" s="5">
        <v>116</v>
      </c>
      <c r="K7" s="2" t="s">
        <v>63</v>
      </c>
      <c r="L7" s="35"/>
      <c r="M7" s="44"/>
      <c r="N7" s="44"/>
      <c r="O7" s="44">
        <v>1</v>
      </c>
      <c r="P7" s="44"/>
      <c r="Q7" s="44"/>
      <c r="R7" s="44"/>
      <c r="S7" s="44">
        <f>0.02*38</f>
        <v>0.76</v>
      </c>
      <c r="T7" s="44"/>
      <c r="U7" s="44"/>
      <c r="V7" s="53"/>
      <c r="W7" s="40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0"/>
      <c r="AJ7" s="44"/>
      <c r="AK7" s="44"/>
      <c r="AL7" s="44"/>
    </row>
    <row r="8" spans="1:38" ht="12" customHeight="1" x14ac:dyDescent="0.25">
      <c r="A8" s="9"/>
      <c r="B8" s="4" t="s">
        <v>125</v>
      </c>
      <c r="C8" s="5">
        <v>30</v>
      </c>
      <c r="D8" s="5">
        <v>70</v>
      </c>
      <c r="E8" s="12">
        <v>5.6</v>
      </c>
      <c r="F8" s="5">
        <v>0.56000000000000005</v>
      </c>
      <c r="G8" s="5">
        <v>34.299999999999997</v>
      </c>
      <c r="H8" s="5">
        <v>164.5</v>
      </c>
      <c r="I8" s="5"/>
      <c r="J8" s="5" t="s">
        <v>22</v>
      </c>
      <c r="K8" s="6" t="s">
        <v>23</v>
      </c>
      <c r="L8" s="35"/>
      <c r="M8" s="44"/>
      <c r="N8" s="44"/>
      <c r="O8" s="44"/>
      <c r="P8" s="44"/>
      <c r="Q8" s="44">
        <v>6</v>
      </c>
      <c r="R8" s="44"/>
      <c r="S8" s="44"/>
      <c r="T8" s="44"/>
      <c r="U8" s="44"/>
      <c r="V8" s="53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0"/>
      <c r="AJ8" s="44"/>
      <c r="AK8" s="44"/>
      <c r="AL8" s="44"/>
    </row>
    <row r="9" spans="1:38" ht="12" customHeight="1" x14ac:dyDescent="0.25">
      <c r="A9" s="9"/>
      <c r="B9" s="13" t="s">
        <v>24</v>
      </c>
      <c r="C9" s="24"/>
      <c r="D9" s="24"/>
      <c r="E9" s="24">
        <f>SUM(E4:E8)</f>
        <v>25.589999999999996</v>
      </c>
      <c r="F9" s="24">
        <f>SUM(F4:F8)</f>
        <v>35.26</v>
      </c>
      <c r="G9" s="24">
        <f>SUM(G4:G8)</f>
        <v>98.009999999999991</v>
      </c>
      <c r="H9" s="24">
        <f>SUM(H4:H8)</f>
        <v>812.9</v>
      </c>
      <c r="I9" s="24">
        <f>SUM(I3:I8)</f>
        <v>2.58</v>
      </c>
      <c r="J9" s="24"/>
      <c r="K9" s="2" t="s">
        <v>126</v>
      </c>
      <c r="L9" s="37"/>
      <c r="M9" s="45"/>
      <c r="N9" s="46"/>
      <c r="O9" s="45"/>
      <c r="P9" s="45"/>
      <c r="Q9" s="45"/>
      <c r="R9" s="45"/>
      <c r="S9" s="45"/>
      <c r="T9" s="45"/>
      <c r="U9" s="45"/>
      <c r="V9" s="54"/>
      <c r="W9" s="47"/>
      <c r="X9" s="45"/>
      <c r="Y9" s="45"/>
      <c r="Z9" s="44"/>
      <c r="AA9" s="44"/>
      <c r="AB9" s="44"/>
      <c r="AC9" s="44"/>
      <c r="AD9" s="44"/>
      <c r="AE9" s="44"/>
      <c r="AF9" s="44"/>
      <c r="AG9" s="44"/>
      <c r="AH9" s="44"/>
      <c r="AI9" s="47"/>
      <c r="AJ9" s="45"/>
      <c r="AK9" s="46"/>
      <c r="AL9" s="45"/>
    </row>
    <row r="10" spans="1:38" ht="18.75" customHeight="1" x14ac:dyDescent="0.25">
      <c r="A10" s="3" t="s">
        <v>156</v>
      </c>
      <c r="B10" s="13" t="s">
        <v>78</v>
      </c>
      <c r="C10" s="14">
        <v>200</v>
      </c>
      <c r="D10" s="14">
        <v>250</v>
      </c>
      <c r="E10" s="14">
        <v>0.8</v>
      </c>
      <c r="F10" s="14">
        <v>0.8</v>
      </c>
      <c r="G10" s="14">
        <v>19.600000000000001</v>
      </c>
      <c r="H10" s="14">
        <v>94</v>
      </c>
      <c r="I10" s="14"/>
      <c r="J10" s="15" t="s">
        <v>134</v>
      </c>
      <c r="K10" s="2" t="s">
        <v>135</v>
      </c>
      <c r="L10" s="37"/>
      <c r="M10" s="45"/>
      <c r="N10" s="45"/>
      <c r="O10" s="45"/>
      <c r="P10" s="45"/>
      <c r="Q10" s="45"/>
      <c r="R10" s="45">
        <f>0.25*38</f>
        <v>9.5</v>
      </c>
      <c r="S10" s="45"/>
      <c r="T10" s="45"/>
      <c r="U10" s="45"/>
      <c r="V10" s="54"/>
      <c r="W10" s="47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5"/>
      <c r="AK10" s="45"/>
      <c r="AL10" s="45"/>
    </row>
    <row r="11" spans="1:38" ht="14.25" customHeight="1" x14ac:dyDescent="0.25">
      <c r="A11" s="9" t="s">
        <v>113</v>
      </c>
      <c r="B11" s="7" t="s">
        <v>127</v>
      </c>
      <c r="C11" s="8">
        <v>53</v>
      </c>
      <c r="D11" s="8">
        <v>53</v>
      </c>
      <c r="E11" s="8">
        <v>1</v>
      </c>
      <c r="F11" s="8">
        <v>0.4</v>
      </c>
      <c r="G11" s="8">
        <v>2.2999999999999998</v>
      </c>
      <c r="H11" s="8">
        <v>21</v>
      </c>
      <c r="I11" s="8">
        <v>5</v>
      </c>
      <c r="J11" s="8">
        <v>71</v>
      </c>
      <c r="K11" s="6" t="s">
        <v>128</v>
      </c>
      <c r="L11" s="37"/>
      <c r="M11" s="45"/>
      <c r="N11" s="45"/>
      <c r="O11" s="45"/>
      <c r="P11" s="45"/>
      <c r="Q11" s="45"/>
      <c r="R11" s="45"/>
      <c r="S11" s="45"/>
      <c r="T11" s="45">
        <v>0.5</v>
      </c>
      <c r="U11" s="52">
        <v>5</v>
      </c>
      <c r="V11" s="55"/>
      <c r="W11" s="51">
        <v>0.3</v>
      </c>
      <c r="X11" s="45">
        <v>0.2</v>
      </c>
      <c r="Y11" s="52">
        <v>2</v>
      </c>
      <c r="Z11" s="44">
        <v>0.5</v>
      </c>
      <c r="AA11" s="44"/>
      <c r="AB11" s="44">
        <v>3</v>
      </c>
      <c r="AC11" s="44"/>
      <c r="AD11" s="44"/>
      <c r="AE11" s="44"/>
      <c r="AF11" s="44"/>
      <c r="AG11" s="44"/>
      <c r="AH11" s="44"/>
      <c r="AI11" s="47"/>
      <c r="AJ11" s="45"/>
      <c r="AK11" s="45"/>
      <c r="AL11" s="45"/>
    </row>
    <row r="12" spans="1:38" ht="18.75" customHeight="1" x14ac:dyDescent="0.25">
      <c r="A12" s="9"/>
      <c r="B12" s="7" t="s">
        <v>129</v>
      </c>
      <c r="C12" s="8">
        <v>250</v>
      </c>
      <c r="D12" s="8">
        <v>350</v>
      </c>
      <c r="E12" s="8">
        <v>3.3</v>
      </c>
      <c r="F12" s="8">
        <v>2.48</v>
      </c>
      <c r="G12" s="8">
        <v>2.48</v>
      </c>
      <c r="H12" s="8">
        <v>281.60000000000002</v>
      </c>
      <c r="I12" s="8">
        <v>13.26</v>
      </c>
      <c r="J12" s="8">
        <v>82</v>
      </c>
      <c r="K12" s="2" t="s">
        <v>130</v>
      </c>
      <c r="L12" s="37"/>
      <c r="M12" s="45"/>
      <c r="N12" s="45"/>
      <c r="O12" s="45"/>
      <c r="P12" s="45"/>
      <c r="Q12" s="45"/>
      <c r="R12" s="45"/>
      <c r="S12" s="45"/>
      <c r="T12" s="45"/>
      <c r="U12" s="52">
        <v>5</v>
      </c>
      <c r="V12" s="55">
        <v>2</v>
      </c>
      <c r="W12" s="51">
        <v>0.2</v>
      </c>
      <c r="X12" s="45">
        <v>0.2</v>
      </c>
      <c r="Y12" s="45"/>
      <c r="Z12" s="44">
        <v>0.5</v>
      </c>
      <c r="AA12" s="44"/>
      <c r="AB12" s="44"/>
      <c r="AC12" s="44">
        <f>0.04*38</f>
        <v>1.52</v>
      </c>
      <c r="AD12" s="44"/>
      <c r="AE12" s="44"/>
      <c r="AF12" s="44"/>
      <c r="AG12" s="44"/>
      <c r="AH12" s="44"/>
      <c r="AI12" s="47"/>
      <c r="AJ12" s="45"/>
      <c r="AK12" s="45"/>
      <c r="AL12" s="45"/>
    </row>
    <row r="13" spans="1:38" ht="12.75" customHeight="1" x14ac:dyDescent="0.25">
      <c r="A13" s="9"/>
      <c r="B13" s="7" t="s">
        <v>131</v>
      </c>
      <c r="C13" s="8">
        <v>100</v>
      </c>
      <c r="D13" s="8">
        <v>100</v>
      </c>
      <c r="E13" s="8">
        <v>22.6</v>
      </c>
      <c r="F13" s="8">
        <v>17</v>
      </c>
      <c r="G13" s="8">
        <v>7</v>
      </c>
      <c r="H13" s="8">
        <v>244</v>
      </c>
      <c r="I13" s="8">
        <v>1.4</v>
      </c>
      <c r="J13" s="8">
        <v>288</v>
      </c>
      <c r="K13" s="6" t="s">
        <v>132</v>
      </c>
      <c r="L13" s="37"/>
      <c r="M13" s="45"/>
      <c r="N13" s="45"/>
      <c r="O13" s="45"/>
      <c r="P13" s="45"/>
      <c r="Q13" s="45"/>
      <c r="R13" s="45"/>
      <c r="S13" s="45"/>
      <c r="T13" s="45"/>
      <c r="U13" s="45"/>
      <c r="V13" s="54"/>
      <c r="W13" s="47"/>
      <c r="X13" s="45"/>
      <c r="Y13" s="45"/>
      <c r="Z13" s="44"/>
      <c r="AA13" s="44"/>
      <c r="AB13" s="44"/>
      <c r="AC13" s="56">
        <v>3</v>
      </c>
      <c r="AD13" s="44">
        <v>8</v>
      </c>
      <c r="AE13" s="44"/>
      <c r="AF13" s="44"/>
      <c r="AG13" s="44"/>
      <c r="AH13" s="44"/>
      <c r="AI13" s="47"/>
      <c r="AJ13" s="45"/>
      <c r="AK13" s="45"/>
      <c r="AL13" s="45"/>
    </row>
    <row r="14" spans="1:38" ht="12.75" customHeight="1" x14ac:dyDescent="0.25">
      <c r="A14" s="9"/>
      <c r="B14" s="7" t="s">
        <v>70</v>
      </c>
      <c r="C14" s="5">
        <v>150</v>
      </c>
      <c r="D14" s="5">
        <v>200</v>
      </c>
      <c r="E14" s="5">
        <v>4.8</v>
      </c>
      <c r="F14" s="5">
        <v>5.76</v>
      </c>
      <c r="G14" s="5">
        <v>50.04</v>
      </c>
      <c r="H14" s="5">
        <v>284</v>
      </c>
      <c r="I14" s="5">
        <v>0</v>
      </c>
      <c r="J14" s="5">
        <v>302</v>
      </c>
      <c r="K14" s="2" t="s">
        <v>71</v>
      </c>
      <c r="L14" s="37"/>
      <c r="M14" s="45"/>
      <c r="N14" s="45"/>
      <c r="O14" s="45"/>
      <c r="P14" s="45"/>
      <c r="Q14" s="45"/>
      <c r="R14" s="45"/>
      <c r="S14" s="45"/>
      <c r="T14" s="45"/>
      <c r="U14" s="45"/>
      <c r="V14" s="54"/>
      <c r="W14" s="51">
        <v>0.1</v>
      </c>
      <c r="X14" s="45"/>
      <c r="Y14" s="45"/>
      <c r="Z14" s="44">
        <v>0.2</v>
      </c>
      <c r="AA14" s="44"/>
      <c r="AB14" s="44"/>
      <c r="AC14" s="44"/>
      <c r="AD14" s="44"/>
      <c r="AE14" s="44"/>
      <c r="AF14" s="44"/>
      <c r="AG14" s="44"/>
      <c r="AH14" s="44"/>
      <c r="AI14" s="47"/>
      <c r="AJ14" s="45"/>
      <c r="AK14" s="45"/>
      <c r="AL14" s="45"/>
    </row>
    <row r="15" spans="1:38" ht="12.75" customHeight="1" x14ac:dyDescent="0.25">
      <c r="A15" s="9"/>
      <c r="B15" s="7" t="s">
        <v>72</v>
      </c>
      <c r="C15" s="5">
        <v>200</v>
      </c>
      <c r="D15" s="5">
        <v>200</v>
      </c>
      <c r="E15" s="5">
        <v>0.51</v>
      </c>
      <c r="F15" s="5">
        <v>0</v>
      </c>
      <c r="G15" s="5">
        <v>25.23</v>
      </c>
      <c r="H15" s="5">
        <v>103</v>
      </c>
      <c r="I15" s="5" t="s">
        <v>73</v>
      </c>
      <c r="J15" s="5">
        <v>349</v>
      </c>
      <c r="K15" s="6" t="s">
        <v>74</v>
      </c>
      <c r="L15" s="37"/>
      <c r="M15" s="45"/>
      <c r="N15" s="45"/>
      <c r="O15" s="45"/>
      <c r="P15" s="45"/>
      <c r="Q15" s="45"/>
      <c r="R15" s="45"/>
      <c r="S15" s="45"/>
      <c r="T15" s="45"/>
      <c r="U15" s="45"/>
      <c r="V15" s="54"/>
      <c r="W15" s="51">
        <v>0.3</v>
      </c>
      <c r="X15" s="45"/>
      <c r="Y15" s="45"/>
      <c r="Z15" s="44"/>
      <c r="AA15" s="44"/>
      <c r="AB15" s="44"/>
      <c r="AC15" s="44"/>
      <c r="AD15" s="44"/>
      <c r="AE15" s="44">
        <v>2.2999999999999998</v>
      </c>
      <c r="AF15" s="44"/>
      <c r="AG15" s="44"/>
      <c r="AH15" s="44"/>
      <c r="AI15" s="47"/>
      <c r="AJ15" s="45"/>
      <c r="AK15" s="45"/>
      <c r="AL15" s="45"/>
    </row>
    <row r="16" spans="1:38" ht="12.75" customHeight="1" x14ac:dyDescent="0.25">
      <c r="A16" s="9"/>
      <c r="B16" s="4" t="s">
        <v>36</v>
      </c>
      <c r="C16" s="5">
        <v>80</v>
      </c>
      <c r="D16" s="5">
        <v>120</v>
      </c>
      <c r="E16" s="5">
        <v>8</v>
      </c>
      <c r="F16" s="5">
        <v>1</v>
      </c>
      <c r="G16" s="5">
        <v>40</v>
      </c>
      <c r="H16" s="5">
        <v>188</v>
      </c>
      <c r="I16" s="17"/>
      <c r="J16" s="5" t="s">
        <v>37</v>
      </c>
      <c r="K16" s="2" t="s">
        <v>38</v>
      </c>
      <c r="L16" s="37"/>
      <c r="M16" s="45"/>
      <c r="N16" s="45"/>
      <c r="O16" s="45"/>
      <c r="P16" s="45"/>
      <c r="Q16" s="45"/>
      <c r="R16" s="45"/>
      <c r="S16" s="45"/>
      <c r="T16" s="45"/>
      <c r="U16" s="45"/>
      <c r="V16" s="54"/>
      <c r="W16" s="47"/>
      <c r="X16" s="45"/>
      <c r="Y16" s="45"/>
      <c r="Z16" s="44"/>
      <c r="AA16" s="44"/>
      <c r="AB16" s="44"/>
      <c r="AC16" s="44"/>
      <c r="AD16" s="44"/>
      <c r="AE16" s="44"/>
      <c r="AF16" s="44">
        <v>4</v>
      </c>
      <c r="AG16" s="44"/>
      <c r="AH16" s="44"/>
      <c r="AI16" s="47"/>
      <c r="AJ16" s="45"/>
      <c r="AK16" s="45"/>
      <c r="AL16" s="45"/>
    </row>
    <row r="17" spans="1:38" ht="12.75" customHeight="1" x14ac:dyDescent="0.25">
      <c r="A17" s="9"/>
      <c r="B17" s="13" t="s">
        <v>39</v>
      </c>
      <c r="C17" s="24"/>
      <c r="D17" s="24"/>
      <c r="E17" s="24">
        <f>SUM(E11:E16)</f>
        <v>40.21</v>
      </c>
      <c r="F17" s="24">
        <f>SUM(F11:F16)</f>
        <v>26.64</v>
      </c>
      <c r="G17" s="24">
        <f>SUM(G11:G16)</f>
        <v>127.05</v>
      </c>
      <c r="H17" s="24">
        <f>SUM(H11:H16)</f>
        <v>1121.5999999999999</v>
      </c>
      <c r="I17" s="24"/>
      <c r="J17" s="24"/>
      <c r="K17" s="6"/>
      <c r="L17" s="37"/>
      <c r="M17" s="45"/>
      <c r="N17" s="45"/>
      <c r="O17" s="45"/>
      <c r="P17" s="45"/>
      <c r="Q17" s="45">
        <v>6</v>
      </c>
      <c r="R17" s="45"/>
      <c r="S17" s="45"/>
      <c r="T17" s="45"/>
      <c r="U17" s="45"/>
      <c r="V17" s="54"/>
      <c r="W17" s="47"/>
      <c r="X17" s="45"/>
      <c r="Y17" s="45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5"/>
      <c r="AK17" s="45"/>
      <c r="AL17" s="45"/>
    </row>
    <row r="18" spans="1:38" ht="12.75" customHeight="1" x14ac:dyDescent="0.25">
      <c r="A18" s="9" t="s">
        <v>122</v>
      </c>
      <c r="B18" s="4" t="s">
        <v>168</v>
      </c>
      <c r="C18" s="8">
        <v>50</v>
      </c>
      <c r="D18" s="8">
        <v>50</v>
      </c>
      <c r="E18" s="8">
        <v>1.6</v>
      </c>
      <c r="F18" s="8">
        <v>1.4</v>
      </c>
      <c r="G18" s="8">
        <v>40.049999999999997</v>
      </c>
      <c r="H18" s="8">
        <v>179.2</v>
      </c>
      <c r="I18" s="8"/>
      <c r="J18" s="8" t="s">
        <v>22</v>
      </c>
      <c r="K18" s="2" t="s">
        <v>179</v>
      </c>
      <c r="L18" s="37"/>
      <c r="M18" s="45"/>
      <c r="N18" s="45"/>
      <c r="O18" s="45"/>
      <c r="P18" s="45"/>
      <c r="Q18" s="45"/>
      <c r="R18" s="45"/>
      <c r="S18" s="45"/>
      <c r="T18" s="45"/>
      <c r="U18" s="45"/>
      <c r="V18" s="54"/>
      <c r="W18" s="47"/>
      <c r="X18" s="45"/>
      <c r="Y18" s="45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5"/>
      <c r="AK18" s="45"/>
      <c r="AL18" s="45"/>
    </row>
    <row r="19" spans="1:38" ht="12.75" customHeight="1" x14ac:dyDescent="0.25">
      <c r="A19" s="9"/>
      <c r="B19" s="7" t="s">
        <v>171</v>
      </c>
      <c r="C19" s="5">
        <v>200</v>
      </c>
      <c r="D19" s="5">
        <v>200</v>
      </c>
      <c r="E19" s="12">
        <v>0.38</v>
      </c>
      <c r="F19" s="5">
        <v>0.17</v>
      </c>
      <c r="G19" s="5">
        <v>20.350000000000001</v>
      </c>
      <c r="H19" s="5">
        <v>126</v>
      </c>
      <c r="I19" s="5">
        <v>156</v>
      </c>
      <c r="J19" s="5">
        <v>388</v>
      </c>
      <c r="K19" s="6" t="s">
        <v>42</v>
      </c>
      <c r="L19" s="38">
        <v>0.2</v>
      </c>
      <c r="M19" s="45"/>
      <c r="N19" s="45"/>
      <c r="O19" s="45"/>
      <c r="P19" s="45">
        <v>4</v>
      </c>
      <c r="Q19" s="45"/>
      <c r="R19" s="45"/>
      <c r="S19" s="45"/>
      <c r="T19" s="45"/>
      <c r="U19" s="45"/>
      <c r="V19" s="54"/>
      <c r="W19" s="48"/>
      <c r="X19" s="45"/>
      <c r="Y19" s="45"/>
      <c r="Z19" s="44">
        <v>0.1</v>
      </c>
      <c r="AA19" s="44">
        <v>0.2</v>
      </c>
      <c r="AB19" s="44"/>
      <c r="AC19" s="44"/>
      <c r="AD19" s="44">
        <v>42</v>
      </c>
      <c r="AE19" s="44"/>
      <c r="AF19" s="44"/>
      <c r="AG19" s="44">
        <v>3.8</v>
      </c>
      <c r="AH19" s="44">
        <v>1</v>
      </c>
      <c r="AI19" s="48"/>
      <c r="AJ19" s="45"/>
      <c r="AK19" s="45"/>
      <c r="AL19" s="45"/>
    </row>
    <row r="20" spans="1:38" ht="12.75" customHeight="1" x14ac:dyDescent="0.25">
      <c r="A20" s="9"/>
      <c r="B20" s="13" t="s">
        <v>43</v>
      </c>
      <c r="C20" s="24"/>
      <c r="D20" s="24"/>
      <c r="E20" s="24">
        <f>SUM(E18:E19)</f>
        <v>1.98</v>
      </c>
      <c r="F20" s="24">
        <f>SUM(F18:F19)</f>
        <v>1.5699999999999998</v>
      </c>
      <c r="G20" s="24">
        <f>SUM(G18:G19)</f>
        <v>60.4</v>
      </c>
      <c r="H20" s="24">
        <f>SUM(H18:H19)</f>
        <v>305.2</v>
      </c>
      <c r="I20" s="24"/>
      <c r="J20" s="24"/>
      <c r="K20" s="6"/>
      <c r="L20" s="37"/>
      <c r="M20" s="45"/>
      <c r="N20" s="45"/>
      <c r="O20" s="45"/>
      <c r="P20" s="45"/>
      <c r="Q20" s="45"/>
      <c r="R20" s="45"/>
      <c r="S20" s="45"/>
      <c r="T20" s="45"/>
      <c r="U20" s="45"/>
      <c r="V20" s="54"/>
      <c r="W20" s="47"/>
      <c r="X20" s="45"/>
      <c r="Y20" s="45"/>
      <c r="Z20" s="44"/>
      <c r="AA20" s="44"/>
      <c r="AB20" s="44"/>
      <c r="AC20" s="44"/>
      <c r="AD20" s="44"/>
      <c r="AE20" s="44"/>
      <c r="AF20" s="44"/>
      <c r="AG20" s="44"/>
      <c r="AH20" s="44"/>
      <c r="AI20" s="47">
        <f>0.2*38</f>
        <v>7.6000000000000005</v>
      </c>
      <c r="AJ20" s="45"/>
      <c r="AK20" s="45"/>
      <c r="AL20" s="45"/>
    </row>
    <row r="21" spans="1:38" ht="18.75" customHeight="1" x14ac:dyDescent="0.25">
      <c r="A21" s="9" t="s">
        <v>103</v>
      </c>
      <c r="B21" s="4" t="s">
        <v>45</v>
      </c>
      <c r="C21" s="5">
        <v>110</v>
      </c>
      <c r="D21" s="5">
        <v>130</v>
      </c>
      <c r="E21" s="5">
        <v>20.65</v>
      </c>
      <c r="F21" s="5">
        <v>11.68</v>
      </c>
      <c r="G21" s="5">
        <v>3.35</v>
      </c>
      <c r="H21" s="5">
        <v>200</v>
      </c>
      <c r="I21" s="5">
        <v>2.73</v>
      </c>
      <c r="J21" s="5">
        <v>227</v>
      </c>
      <c r="K21" s="2" t="s">
        <v>46</v>
      </c>
      <c r="L21" s="37"/>
      <c r="M21" s="45"/>
      <c r="N21" s="45"/>
      <c r="O21" s="45"/>
      <c r="P21" s="45"/>
      <c r="Q21" s="45"/>
      <c r="R21" s="45"/>
      <c r="S21" s="45"/>
      <c r="T21" s="45"/>
      <c r="U21" s="45"/>
      <c r="V21" s="54"/>
      <c r="W21" s="47"/>
      <c r="X21" s="45"/>
      <c r="Y21" s="45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5"/>
      <c r="AK21" s="45"/>
      <c r="AL21" s="45"/>
    </row>
    <row r="22" spans="1:38" ht="13.5" customHeight="1" x14ac:dyDescent="0.25">
      <c r="A22" s="9"/>
      <c r="B22" s="18" t="s">
        <v>162</v>
      </c>
      <c r="C22" s="16">
        <v>100</v>
      </c>
      <c r="D22" s="16">
        <v>180</v>
      </c>
      <c r="E22" s="16">
        <v>3.2</v>
      </c>
      <c r="F22" s="16">
        <v>7</v>
      </c>
      <c r="G22" s="16">
        <v>23.34</v>
      </c>
      <c r="H22" s="16">
        <v>138.80000000000001</v>
      </c>
      <c r="I22" s="16">
        <v>24.11</v>
      </c>
      <c r="J22" s="16">
        <v>125</v>
      </c>
      <c r="K22" s="6" t="s">
        <v>173</v>
      </c>
      <c r="L22" s="37"/>
      <c r="M22" s="45"/>
      <c r="N22" s="45"/>
      <c r="O22" s="45"/>
      <c r="P22" s="45">
        <v>1</v>
      </c>
      <c r="Q22" s="45"/>
      <c r="R22" s="45"/>
      <c r="S22" s="45"/>
      <c r="T22" s="45"/>
      <c r="U22" s="45"/>
      <c r="V22" s="54"/>
      <c r="W22" s="47"/>
      <c r="X22" s="45"/>
      <c r="Y22" s="45"/>
      <c r="Z22" s="44">
        <v>0.2</v>
      </c>
      <c r="AA22" s="44"/>
      <c r="AB22" s="44"/>
      <c r="AC22" s="44"/>
      <c r="AD22" s="44"/>
      <c r="AE22" s="44"/>
      <c r="AF22" s="44"/>
      <c r="AG22" s="44"/>
      <c r="AH22" s="44"/>
      <c r="AI22" s="47"/>
      <c r="AJ22" s="45">
        <f>0.13*38</f>
        <v>4.9400000000000004</v>
      </c>
      <c r="AK22" s="45"/>
      <c r="AL22" s="45"/>
    </row>
    <row r="23" spans="1:38" ht="13.5" customHeight="1" x14ac:dyDescent="0.25">
      <c r="A23" s="9"/>
      <c r="B23" s="7" t="s">
        <v>83</v>
      </c>
      <c r="C23" s="5">
        <v>200</v>
      </c>
      <c r="D23" s="5">
        <v>200</v>
      </c>
      <c r="E23" s="5">
        <v>0</v>
      </c>
      <c r="F23" s="5">
        <v>0</v>
      </c>
      <c r="G23" s="5">
        <v>14.97</v>
      </c>
      <c r="H23" s="5">
        <v>57</v>
      </c>
      <c r="I23" s="5">
        <v>0</v>
      </c>
      <c r="J23" s="5">
        <v>375</v>
      </c>
      <c r="K23" s="6" t="s">
        <v>84</v>
      </c>
      <c r="L23" s="43">
        <v>0.19</v>
      </c>
      <c r="M23" s="45"/>
      <c r="N23" s="45"/>
      <c r="O23" s="45"/>
      <c r="P23" s="45"/>
      <c r="Q23" s="45"/>
      <c r="R23" s="45"/>
      <c r="S23" s="45"/>
      <c r="T23" s="45"/>
      <c r="U23" s="52">
        <v>15</v>
      </c>
      <c r="V23" s="54"/>
      <c r="W23" s="51">
        <v>0.2</v>
      </c>
      <c r="X23" s="45">
        <v>0.2</v>
      </c>
      <c r="Y23" s="45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5"/>
      <c r="AK23" s="45"/>
      <c r="AL23" s="45"/>
    </row>
    <row r="24" spans="1:38" ht="13.5" customHeight="1" x14ac:dyDescent="0.25">
      <c r="A24" s="9"/>
      <c r="B24" s="4" t="s">
        <v>138</v>
      </c>
      <c r="C24" s="5">
        <v>50</v>
      </c>
      <c r="D24" s="5">
        <v>100</v>
      </c>
      <c r="E24" s="5">
        <v>8</v>
      </c>
      <c r="F24" s="5">
        <v>0.8</v>
      </c>
      <c r="G24" s="5">
        <v>49</v>
      </c>
      <c r="H24" s="5">
        <v>235</v>
      </c>
      <c r="I24" s="5"/>
      <c r="J24" s="12">
        <v>12.4</v>
      </c>
      <c r="K24" s="6" t="s">
        <v>38</v>
      </c>
      <c r="L24" s="37"/>
      <c r="M24" s="45"/>
      <c r="N24" s="45"/>
      <c r="O24" s="45"/>
      <c r="P24" s="45"/>
      <c r="Q24" s="45"/>
      <c r="R24" s="45"/>
      <c r="S24" s="45">
        <v>0.76</v>
      </c>
      <c r="T24" s="45"/>
      <c r="U24" s="45"/>
      <c r="V24" s="54"/>
      <c r="W24" s="47"/>
      <c r="X24" s="45"/>
      <c r="Y24" s="45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5"/>
      <c r="AK24" s="45">
        <f>0.008*38</f>
        <v>0.30399999999999999</v>
      </c>
      <c r="AL24" s="45"/>
    </row>
    <row r="25" spans="1:38" ht="13.5" customHeight="1" x14ac:dyDescent="0.25">
      <c r="A25" s="9"/>
      <c r="B25" s="13" t="s">
        <v>51</v>
      </c>
      <c r="C25" s="24"/>
      <c r="D25" s="24"/>
      <c r="E25" s="24">
        <f>SUM(E21:E24)</f>
        <v>31.849999999999998</v>
      </c>
      <c r="F25" s="24">
        <f>SUM(F21:F24)</f>
        <v>19.48</v>
      </c>
      <c r="G25" s="24">
        <f>SUM(G21:G24)</f>
        <v>90.66</v>
      </c>
      <c r="H25" s="24">
        <f>SUM(H21:H24)</f>
        <v>630.79999999999995</v>
      </c>
      <c r="I25" s="24"/>
      <c r="J25" s="24"/>
      <c r="K25" s="2"/>
      <c r="L25" s="37"/>
      <c r="M25" s="45"/>
      <c r="N25" s="45"/>
      <c r="O25" s="45"/>
      <c r="P25" s="45"/>
      <c r="Q25" s="45">
        <v>6</v>
      </c>
      <c r="R25" s="45"/>
      <c r="S25" s="45"/>
      <c r="T25" s="45"/>
      <c r="U25" s="45"/>
      <c r="V25" s="54"/>
      <c r="W25" s="47"/>
      <c r="X25" s="45"/>
      <c r="Y25" s="45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5"/>
      <c r="AK25" s="45"/>
      <c r="AL25" s="45"/>
    </row>
    <row r="26" spans="1:38" ht="13.5" customHeight="1" x14ac:dyDescent="0.25">
      <c r="A26" s="9" t="s">
        <v>52</v>
      </c>
      <c r="B26" s="7" t="s">
        <v>53</v>
      </c>
      <c r="C26" s="8">
        <v>200</v>
      </c>
      <c r="D26" s="8">
        <v>200</v>
      </c>
      <c r="E26" s="8">
        <v>5.8</v>
      </c>
      <c r="F26" s="8">
        <v>6.4</v>
      </c>
      <c r="G26" s="8">
        <v>8</v>
      </c>
      <c r="H26" s="8">
        <v>118</v>
      </c>
      <c r="I26" s="8">
        <v>1.4</v>
      </c>
      <c r="J26" s="8">
        <v>389</v>
      </c>
      <c r="K26" s="6" t="s">
        <v>54</v>
      </c>
      <c r="L26" s="37"/>
      <c r="M26" s="45"/>
      <c r="N26" s="45"/>
      <c r="O26" s="45"/>
      <c r="P26" s="45"/>
      <c r="Q26" s="45"/>
      <c r="R26" s="45"/>
      <c r="S26" s="45"/>
      <c r="T26" s="45"/>
      <c r="U26" s="45"/>
      <c r="V26" s="54"/>
      <c r="W26" s="47"/>
      <c r="X26" s="45"/>
      <c r="Y26" s="45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5"/>
      <c r="AK26" s="45"/>
      <c r="AL26" s="45"/>
    </row>
    <row r="27" spans="1:38" ht="13.5" customHeight="1" x14ac:dyDescent="0.25">
      <c r="A27" s="9"/>
      <c r="B27" s="13" t="s">
        <v>139</v>
      </c>
      <c r="C27" s="24"/>
      <c r="D27" s="24"/>
      <c r="E27" s="24">
        <f>SUM(E26)</f>
        <v>5.8</v>
      </c>
      <c r="F27" s="24">
        <f>SUM(F26)</f>
        <v>6.4</v>
      </c>
      <c r="G27" s="24">
        <f>SUM(G26)</f>
        <v>8</v>
      </c>
      <c r="H27" s="24">
        <f>SUM(H26)</f>
        <v>118</v>
      </c>
      <c r="I27" s="24"/>
      <c r="J27" s="24"/>
      <c r="K27" s="2"/>
      <c r="L27" s="37"/>
      <c r="M27" s="45"/>
      <c r="N27" s="45"/>
      <c r="O27" s="45"/>
      <c r="P27" s="45"/>
      <c r="Q27" s="45"/>
      <c r="R27" s="45"/>
      <c r="S27" s="45"/>
      <c r="T27" s="45"/>
      <c r="U27" s="45"/>
      <c r="V27" s="54"/>
      <c r="W27" s="47"/>
      <c r="X27" s="45"/>
      <c r="Y27" s="45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5"/>
      <c r="AK27" s="45"/>
      <c r="AL27" s="45">
        <f>0.2*38</f>
        <v>7.6000000000000005</v>
      </c>
    </row>
    <row r="28" spans="1:38" ht="13.5" customHeight="1" x14ac:dyDescent="0.25">
      <c r="A28" s="113" t="s">
        <v>140</v>
      </c>
      <c r="B28" s="114"/>
      <c r="C28" s="22"/>
      <c r="D28" s="22"/>
      <c r="E28" s="22">
        <f>E9+E17+E20+E25+E27</f>
        <v>105.42999999999999</v>
      </c>
      <c r="F28" s="22">
        <f>F9+F17+F20+F25+F27</f>
        <v>89.350000000000009</v>
      </c>
      <c r="G28" s="22">
        <f>G9+G17+G20+G25+G27</f>
        <v>384.12</v>
      </c>
      <c r="H28" s="22">
        <f>H9+H17+H20+H25+H27</f>
        <v>2988.5</v>
      </c>
      <c r="I28" s="22"/>
      <c r="J28" s="22"/>
      <c r="K28" s="6"/>
      <c r="L28" s="37"/>
      <c r="M28" s="45"/>
      <c r="N28" s="45"/>
      <c r="O28" s="45"/>
      <c r="P28" s="45"/>
      <c r="Q28" s="45"/>
      <c r="R28" s="45"/>
      <c r="S28" s="45"/>
      <c r="T28" s="45"/>
      <c r="U28" s="45"/>
      <c r="V28" s="54"/>
      <c r="W28" s="47"/>
      <c r="X28" s="45"/>
      <c r="Y28" s="45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5"/>
      <c r="AK28" s="45"/>
      <c r="AL28" s="45"/>
    </row>
    <row r="29" spans="1:38" ht="18.75" customHeight="1" x14ac:dyDescent="0.25">
      <c r="A29" s="3"/>
      <c r="B29" s="4" t="s">
        <v>57</v>
      </c>
      <c r="C29" s="8"/>
      <c r="D29" s="8"/>
      <c r="E29" s="8">
        <v>1</v>
      </c>
      <c r="F29" s="8">
        <v>1</v>
      </c>
      <c r="G29" s="8">
        <v>4</v>
      </c>
      <c r="H29" s="8"/>
      <c r="I29" s="8"/>
      <c r="J29" s="8"/>
      <c r="K29" s="2"/>
      <c r="L29" s="37"/>
      <c r="M29" s="45"/>
      <c r="N29" s="45"/>
      <c r="O29" s="45"/>
      <c r="P29" s="45"/>
      <c r="Q29" s="45"/>
      <c r="R29" s="45"/>
      <c r="S29" s="45"/>
      <c r="T29" s="45"/>
      <c r="U29" s="45"/>
      <c r="V29" s="54"/>
      <c r="W29" s="47"/>
      <c r="X29" s="45"/>
      <c r="Y29" s="45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5"/>
      <c r="AK29" s="45"/>
      <c r="AL29" s="45"/>
    </row>
    <row r="30" spans="1:38" x14ac:dyDescent="0.25">
      <c r="B30" s="42" t="s">
        <v>213</v>
      </c>
      <c r="C30" s="36"/>
      <c r="D30" s="36"/>
      <c r="E30" s="36"/>
      <c r="F30" s="36"/>
      <c r="G30" s="36"/>
      <c r="H30" s="36"/>
      <c r="I30" s="36"/>
      <c r="J30" s="36"/>
      <c r="K30" s="36"/>
      <c r="L30" s="37"/>
      <c r="M30" s="45"/>
      <c r="N30" s="45"/>
      <c r="O30" s="45"/>
      <c r="P30" s="45"/>
      <c r="Q30" s="45"/>
      <c r="R30" s="45"/>
      <c r="S30" s="45"/>
      <c r="T30" s="45"/>
      <c r="U30" s="45"/>
      <c r="V30" s="54"/>
      <c r="W30" s="47"/>
      <c r="X30" s="45"/>
      <c r="Y30" s="45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5"/>
      <c r="AK30" s="45"/>
      <c r="AL30" s="45"/>
    </row>
    <row r="31" spans="1:38" x14ac:dyDescent="0.25">
      <c r="B31" s="36" t="s">
        <v>219</v>
      </c>
      <c r="C31" s="36"/>
      <c r="D31" s="36"/>
      <c r="E31" s="36"/>
      <c r="F31" s="36"/>
      <c r="G31" s="36"/>
      <c r="H31" s="36"/>
      <c r="I31" s="36"/>
      <c r="J31" s="36"/>
      <c r="K31" s="36"/>
      <c r="L31" s="49">
        <f>SUM(L4:L30)</f>
        <v>0.96</v>
      </c>
      <c r="M31" s="49">
        <f t="shared" ref="M31:AL31" si="0">SUM(M5:M30)</f>
        <v>0.76</v>
      </c>
      <c r="N31" s="49">
        <f t="shared" si="0"/>
        <v>0</v>
      </c>
      <c r="O31" s="49">
        <f t="shared" si="0"/>
        <v>1</v>
      </c>
      <c r="P31" s="49">
        <f t="shared" si="0"/>
        <v>7</v>
      </c>
      <c r="Q31" s="49">
        <f t="shared" si="0"/>
        <v>18</v>
      </c>
      <c r="R31" s="49">
        <f t="shared" si="0"/>
        <v>9.5</v>
      </c>
      <c r="S31" s="49">
        <f t="shared" si="0"/>
        <v>1.71</v>
      </c>
      <c r="T31" s="49">
        <f t="shared" si="0"/>
        <v>0.5</v>
      </c>
      <c r="U31" s="49">
        <f t="shared" si="0"/>
        <v>25</v>
      </c>
      <c r="V31" s="49">
        <f t="shared" si="0"/>
        <v>2</v>
      </c>
      <c r="W31" s="49">
        <f t="shared" si="0"/>
        <v>1.0999999999999999</v>
      </c>
      <c r="X31" s="56">
        <f t="shared" si="0"/>
        <v>0.60000000000000009</v>
      </c>
      <c r="Y31" s="56">
        <f t="shared" si="0"/>
        <v>2</v>
      </c>
      <c r="Z31" s="56">
        <f t="shared" si="0"/>
        <v>1.5</v>
      </c>
      <c r="AA31" s="56">
        <f t="shared" si="0"/>
        <v>0.2</v>
      </c>
      <c r="AB31" s="56">
        <f t="shared" si="0"/>
        <v>3</v>
      </c>
      <c r="AC31" s="56">
        <f t="shared" si="0"/>
        <v>4.5199999999999996</v>
      </c>
      <c r="AD31" s="56">
        <f t="shared" si="0"/>
        <v>50</v>
      </c>
      <c r="AE31" s="56">
        <f t="shared" si="0"/>
        <v>2.2999999999999998</v>
      </c>
      <c r="AF31" s="56">
        <f t="shared" si="0"/>
        <v>4</v>
      </c>
      <c r="AG31" s="56">
        <f t="shared" si="0"/>
        <v>3.8</v>
      </c>
      <c r="AH31" s="56">
        <f t="shared" si="0"/>
        <v>1</v>
      </c>
      <c r="AI31" s="56">
        <f t="shared" si="0"/>
        <v>7.6000000000000005</v>
      </c>
      <c r="AJ31" s="56">
        <f t="shared" si="0"/>
        <v>4.9400000000000004</v>
      </c>
      <c r="AK31" s="56">
        <f t="shared" si="0"/>
        <v>0.30399999999999999</v>
      </c>
      <c r="AL31" s="56">
        <f t="shared" si="0"/>
        <v>7.6000000000000005</v>
      </c>
    </row>
    <row r="32" spans="1:38" x14ac:dyDescent="0.25">
      <c r="B32" s="36" t="s">
        <v>220</v>
      </c>
      <c r="C32" s="36"/>
      <c r="D32" s="36"/>
      <c r="E32" s="36"/>
      <c r="F32" s="36"/>
      <c r="G32" s="36"/>
      <c r="H32" s="36"/>
      <c r="I32" s="36"/>
      <c r="J32" s="36"/>
      <c r="K32" s="36"/>
      <c r="L32" s="42">
        <v>900</v>
      </c>
      <c r="M32" s="42">
        <v>500</v>
      </c>
      <c r="N32" s="42">
        <v>45</v>
      </c>
      <c r="O32" s="42">
        <v>85</v>
      </c>
      <c r="P32" s="42">
        <v>97</v>
      </c>
      <c r="Q32" s="42">
        <v>28</v>
      </c>
      <c r="R32" s="42">
        <v>200</v>
      </c>
      <c r="S32" s="42">
        <v>70</v>
      </c>
      <c r="T32" s="42">
        <v>100</v>
      </c>
      <c r="U32" s="42">
        <v>60</v>
      </c>
      <c r="V32" s="42">
        <v>56</v>
      </c>
      <c r="W32" s="42">
        <v>180</v>
      </c>
      <c r="X32" s="42">
        <v>45</v>
      </c>
      <c r="Y32" s="42">
        <v>75</v>
      </c>
      <c r="Z32" s="42">
        <v>80</v>
      </c>
      <c r="AA32" s="42">
        <v>180</v>
      </c>
      <c r="AB32" s="42">
        <v>95</v>
      </c>
      <c r="AC32" s="42">
        <v>380</v>
      </c>
      <c r="AD32" s="42">
        <v>10</v>
      </c>
      <c r="AE32" s="42">
        <v>140</v>
      </c>
      <c r="AF32" s="42">
        <v>45</v>
      </c>
      <c r="AG32" s="42">
        <v>500</v>
      </c>
      <c r="AH32" s="42">
        <v>200</v>
      </c>
      <c r="AI32" s="42">
        <v>140</v>
      </c>
      <c r="AJ32" s="42">
        <v>380</v>
      </c>
      <c r="AK32" s="42">
        <v>220</v>
      </c>
      <c r="AL32" s="42">
        <v>120</v>
      </c>
    </row>
    <row r="33" spans="12:38" x14ac:dyDescent="0.25">
      <c r="L33" s="42">
        <f>L31*L32</f>
        <v>864</v>
      </c>
      <c r="M33" s="42">
        <f t="shared" ref="M33:AL33" si="1">M31*M32</f>
        <v>380</v>
      </c>
      <c r="N33" s="42">
        <f t="shared" si="1"/>
        <v>0</v>
      </c>
      <c r="O33" s="42">
        <f t="shared" si="1"/>
        <v>85</v>
      </c>
      <c r="P33" s="42">
        <f t="shared" si="1"/>
        <v>679</v>
      </c>
      <c r="Q33" s="42">
        <f t="shared" si="1"/>
        <v>504</v>
      </c>
      <c r="R33" s="42">
        <f t="shared" si="1"/>
        <v>1900</v>
      </c>
      <c r="S33" s="42">
        <f t="shared" si="1"/>
        <v>119.7</v>
      </c>
      <c r="T33" s="42">
        <f t="shared" si="1"/>
        <v>50</v>
      </c>
      <c r="U33" s="42">
        <f t="shared" si="1"/>
        <v>1500</v>
      </c>
      <c r="V33" s="42">
        <f t="shared" si="1"/>
        <v>112</v>
      </c>
      <c r="W33" s="42">
        <f t="shared" si="1"/>
        <v>197.99999999999997</v>
      </c>
      <c r="X33" s="42">
        <f t="shared" si="1"/>
        <v>27.000000000000004</v>
      </c>
      <c r="Y33" s="42">
        <f t="shared" si="1"/>
        <v>150</v>
      </c>
      <c r="Z33" s="42">
        <f t="shared" si="1"/>
        <v>120</v>
      </c>
      <c r="AA33" s="42">
        <f t="shared" si="1"/>
        <v>36</v>
      </c>
      <c r="AB33" s="42">
        <f t="shared" si="1"/>
        <v>285</v>
      </c>
      <c r="AC33" s="42">
        <f t="shared" si="1"/>
        <v>1717.6</v>
      </c>
      <c r="AD33" s="42">
        <f t="shared" si="1"/>
        <v>500</v>
      </c>
      <c r="AE33" s="42">
        <f t="shared" si="1"/>
        <v>322</v>
      </c>
      <c r="AF33" s="42">
        <f t="shared" si="1"/>
        <v>180</v>
      </c>
      <c r="AG33" s="42">
        <f t="shared" si="1"/>
        <v>1900</v>
      </c>
      <c r="AH33" s="42">
        <f t="shared" si="1"/>
        <v>200</v>
      </c>
      <c r="AI33" s="42">
        <f t="shared" si="1"/>
        <v>1064</v>
      </c>
      <c r="AJ33" s="42">
        <f t="shared" si="1"/>
        <v>1877.2</v>
      </c>
      <c r="AK33" s="42">
        <f t="shared" si="1"/>
        <v>66.88</v>
      </c>
      <c r="AL33" s="42">
        <f t="shared" si="1"/>
        <v>912.00000000000011</v>
      </c>
    </row>
  </sheetData>
  <mergeCells count="30">
    <mergeCell ref="A28:B28"/>
    <mergeCell ref="A1:K1"/>
    <mergeCell ref="E2:G2"/>
    <mergeCell ref="C2:C3"/>
    <mergeCell ref="D2:D3"/>
    <mergeCell ref="B2:B3"/>
    <mergeCell ref="A2:A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A2:AA3"/>
    <mergeCell ref="AB2:AB3"/>
    <mergeCell ref="AC2:AC3"/>
    <mergeCell ref="AD2:AD3"/>
    <mergeCell ref="V2:V3"/>
    <mergeCell ref="W2:W3"/>
    <mergeCell ref="X2:X3"/>
    <mergeCell ref="Y2:Y3"/>
    <mergeCell ref="Z2:Z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opLeftCell="A7" workbookViewId="0">
      <selection activeCell="AO21" sqref="AO19:AO21"/>
    </sheetView>
  </sheetViews>
  <sheetFormatPr defaultRowHeight="15" x14ac:dyDescent="0.25"/>
  <cols>
    <col min="1" max="1" width="3.85546875" customWidth="1"/>
    <col min="2" max="2" width="20.140625" customWidth="1"/>
    <col min="3" max="4" width="3.5703125" customWidth="1"/>
    <col min="5" max="7" width="5.7109375" customWidth="1"/>
    <col min="8" max="8" width="6.7109375" customWidth="1"/>
    <col min="9" max="9" width="5" customWidth="1"/>
    <col min="10" max="10" width="3.5703125" customWidth="1"/>
    <col min="11" max="11" width="5.28515625" customWidth="1"/>
    <col min="12" max="12" width="3.5703125" customWidth="1"/>
    <col min="13" max="17" width="3.85546875" customWidth="1"/>
    <col min="18" max="18" width="4.42578125" customWidth="1"/>
    <col min="19" max="20" width="3.85546875" customWidth="1"/>
    <col min="21" max="21" width="4.140625" customWidth="1"/>
    <col min="22" max="28" width="3.85546875" customWidth="1"/>
    <col min="29" max="29" width="4.7109375" customWidth="1"/>
    <col min="30" max="30" width="3.5703125" customWidth="1"/>
    <col min="31" max="32" width="3.7109375" customWidth="1"/>
    <col min="33" max="33" width="4.42578125" customWidth="1"/>
    <col min="34" max="34" width="3.7109375" customWidth="1"/>
    <col min="35" max="35" width="4.140625" customWidth="1"/>
    <col min="36" max="36" width="4.42578125" customWidth="1"/>
    <col min="37" max="38" width="3.7109375" customWidth="1"/>
  </cols>
  <sheetData>
    <row r="1" spans="1:38" ht="19.5" thickBot="1" x14ac:dyDescent="0.35">
      <c r="A1" s="174" t="s">
        <v>189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38" ht="27" customHeight="1" thickTop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2" t="s">
        <v>226</v>
      </c>
      <c r="F2" s="153"/>
      <c r="G2" s="153"/>
      <c r="H2" s="154" t="s">
        <v>230</v>
      </c>
      <c r="I2" s="154" t="s">
        <v>231</v>
      </c>
      <c r="J2" s="154" t="s">
        <v>232</v>
      </c>
      <c r="K2" s="156" t="s">
        <v>8</v>
      </c>
      <c r="L2" s="131" t="s">
        <v>234</v>
      </c>
      <c r="M2" s="131" t="s">
        <v>205</v>
      </c>
      <c r="N2" s="131" t="s">
        <v>235</v>
      </c>
      <c r="O2" s="131" t="s">
        <v>236</v>
      </c>
      <c r="P2" s="131" t="s">
        <v>237</v>
      </c>
      <c r="Q2" s="131" t="s">
        <v>238</v>
      </c>
      <c r="R2" s="131" t="s">
        <v>216</v>
      </c>
      <c r="S2" s="131" t="s">
        <v>203</v>
      </c>
      <c r="T2" s="131" t="s">
        <v>202</v>
      </c>
      <c r="U2" s="131" t="s">
        <v>201</v>
      </c>
      <c r="V2" s="131" t="s">
        <v>251</v>
      </c>
      <c r="W2" s="131" t="s">
        <v>239</v>
      </c>
      <c r="X2" s="131" t="s">
        <v>200</v>
      </c>
      <c r="Y2" s="131" t="s">
        <v>240</v>
      </c>
      <c r="Z2" s="131" t="s">
        <v>241</v>
      </c>
      <c r="AA2" s="131" t="s">
        <v>242</v>
      </c>
      <c r="AB2" s="131" t="s">
        <v>243</v>
      </c>
      <c r="AC2" s="131" t="s">
        <v>244</v>
      </c>
      <c r="AD2" s="131" t="s">
        <v>245</v>
      </c>
    </row>
    <row r="3" spans="1:38" ht="26.25" customHeight="1" x14ac:dyDescent="0.25">
      <c r="A3" s="147"/>
      <c r="B3" s="149"/>
      <c r="C3" s="151"/>
      <c r="D3" s="151"/>
      <c r="E3" s="63" t="s">
        <v>227</v>
      </c>
      <c r="F3" s="63" t="s">
        <v>228</v>
      </c>
      <c r="G3" s="63" t="s">
        <v>229</v>
      </c>
      <c r="H3" s="155"/>
      <c r="I3" s="155"/>
      <c r="J3" s="155"/>
      <c r="K3" s="157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8" ht="13.5" customHeight="1" x14ac:dyDescent="0.25">
      <c r="A4" s="9" t="s">
        <v>141</v>
      </c>
      <c r="B4" s="4" t="s">
        <v>13</v>
      </c>
      <c r="C4" s="5">
        <v>10</v>
      </c>
      <c r="D4" s="5">
        <v>10</v>
      </c>
      <c r="E4" s="5">
        <v>0</v>
      </c>
      <c r="F4" s="5">
        <v>8.1999999999999993</v>
      </c>
      <c r="G4" s="5">
        <v>0.1</v>
      </c>
      <c r="H4" s="8">
        <v>75</v>
      </c>
      <c r="I4" s="5">
        <v>0</v>
      </c>
      <c r="J4" s="5">
        <v>14</v>
      </c>
      <c r="K4" s="2" t="s">
        <v>14</v>
      </c>
      <c r="L4" s="41">
        <v>0.38</v>
      </c>
      <c r="M4" s="44"/>
      <c r="N4" s="44"/>
      <c r="O4" s="44"/>
      <c r="P4" s="44"/>
      <c r="Q4" s="44"/>
      <c r="R4" s="44"/>
      <c r="S4" s="44"/>
      <c r="T4" s="44"/>
      <c r="U4" s="44"/>
      <c r="V4" s="53"/>
      <c r="W4" s="40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0"/>
      <c r="AJ4" s="44"/>
      <c r="AK4" s="44"/>
      <c r="AL4" s="44"/>
    </row>
    <row r="5" spans="1:38" ht="13.5" customHeight="1" x14ac:dyDescent="0.25">
      <c r="A5" s="9"/>
      <c r="B5" s="4" t="s">
        <v>58</v>
      </c>
      <c r="C5" s="5">
        <v>70</v>
      </c>
      <c r="D5" s="5">
        <v>80</v>
      </c>
      <c r="E5" s="5">
        <v>10.199999999999999</v>
      </c>
      <c r="F5" s="5">
        <v>5.0999999999999996</v>
      </c>
      <c r="G5" s="5">
        <v>11.2</v>
      </c>
      <c r="H5" s="5">
        <v>204.8</v>
      </c>
      <c r="I5" s="5">
        <v>2.6</v>
      </c>
      <c r="J5" s="5"/>
      <c r="K5" s="2" t="s">
        <v>59</v>
      </c>
      <c r="L5" s="35"/>
      <c r="M5" s="49">
        <v>0.76</v>
      </c>
      <c r="N5" s="44"/>
      <c r="O5" s="44"/>
      <c r="P5" s="44"/>
      <c r="Q5" s="44"/>
      <c r="R5" s="44"/>
      <c r="S5" s="44"/>
      <c r="T5" s="44"/>
      <c r="U5" s="44"/>
      <c r="V5" s="53"/>
      <c r="W5" s="40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0"/>
      <c r="AJ5" s="44"/>
      <c r="AK5" s="44"/>
      <c r="AL5" s="50"/>
    </row>
    <row r="6" spans="1:38" ht="13.5" customHeight="1" x14ac:dyDescent="0.25">
      <c r="A6" s="9"/>
      <c r="B6" s="7" t="s">
        <v>93</v>
      </c>
      <c r="C6" s="8">
        <v>220</v>
      </c>
      <c r="D6" s="8">
        <v>250</v>
      </c>
      <c r="E6" s="8">
        <v>14</v>
      </c>
      <c r="F6" s="8">
        <v>12.5</v>
      </c>
      <c r="G6" s="8">
        <v>67.099999999999994</v>
      </c>
      <c r="H6" s="8">
        <v>438.6</v>
      </c>
      <c r="I6" s="8">
        <v>0</v>
      </c>
      <c r="J6" s="8">
        <v>349</v>
      </c>
      <c r="K6" s="2" t="s">
        <v>94</v>
      </c>
      <c r="L6" s="41">
        <f>0.005*38</f>
        <v>0.19</v>
      </c>
      <c r="M6" s="44"/>
      <c r="N6" s="44">
        <f>0.04*D31</f>
        <v>0</v>
      </c>
      <c r="O6" s="44"/>
      <c r="P6" s="44">
        <v>2</v>
      </c>
      <c r="Q6" s="44"/>
      <c r="R6" s="44"/>
      <c r="S6" s="44">
        <f>0.005*38</f>
        <v>0.19</v>
      </c>
      <c r="T6" s="44"/>
      <c r="U6" s="44"/>
      <c r="V6" s="53"/>
      <c r="W6" s="40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0"/>
      <c r="AJ6" s="44"/>
      <c r="AK6" s="44"/>
      <c r="AL6" s="44"/>
    </row>
    <row r="7" spans="1:38" ht="13.5" customHeight="1" x14ac:dyDescent="0.25">
      <c r="A7" s="9"/>
      <c r="B7" s="4" t="s">
        <v>159</v>
      </c>
      <c r="C7" s="5">
        <v>200</v>
      </c>
      <c r="D7" s="5">
        <v>200</v>
      </c>
      <c r="E7" s="5">
        <v>1.4</v>
      </c>
      <c r="F7" s="5">
        <v>16.399999999999999</v>
      </c>
      <c r="G7" s="5">
        <v>16.399999999999999</v>
      </c>
      <c r="H7" s="5">
        <v>86</v>
      </c>
      <c r="I7" s="5">
        <v>0</v>
      </c>
      <c r="J7" s="5">
        <v>945</v>
      </c>
      <c r="K7" s="2" t="s">
        <v>175</v>
      </c>
      <c r="L7" s="35"/>
      <c r="M7" s="44"/>
      <c r="N7" s="44"/>
      <c r="O7" s="44">
        <v>1</v>
      </c>
      <c r="P7" s="44"/>
      <c r="Q7" s="44"/>
      <c r="R7" s="44"/>
      <c r="S7" s="44">
        <f>0.02*38</f>
        <v>0.76</v>
      </c>
      <c r="T7" s="44"/>
      <c r="U7" s="44"/>
      <c r="V7" s="53"/>
      <c r="W7" s="40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0"/>
      <c r="AJ7" s="44"/>
      <c r="AK7" s="44"/>
      <c r="AL7" s="44"/>
    </row>
    <row r="8" spans="1:38" ht="13.5" customHeight="1" x14ac:dyDescent="0.25">
      <c r="A8" s="9"/>
      <c r="B8" s="4" t="s">
        <v>21</v>
      </c>
      <c r="C8" s="5"/>
      <c r="D8" s="5">
        <v>35</v>
      </c>
      <c r="E8" s="12">
        <v>2.8</v>
      </c>
      <c r="F8" s="5">
        <v>0.02</v>
      </c>
      <c r="G8" s="5">
        <v>17.149999999999999</v>
      </c>
      <c r="H8" s="5">
        <v>82.25</v>
      </c>
      <c r="I8" s="5"/>
      <c r="J8" s="5" t="s">
        <v>22</v>
      </c>
      <c r="K8" s="2" t="s">
        <v>23</v>
      </c>
      <c r="L8" s="35"/>
      <c r="M8" s="44"/>
      <c r="N8" s="44"/>
      <c r="O8" s="44"/>
      <c r="P8" s="44"/>
      <c r="Q8" s="44">
        <v>6</v>
      </c>
      <c r="R8" s="44"/>
      <c r="S8" s="44"/>
      <c r="T8" s="44"/>
      <c r="U8" s="44"/>
      <c r="V8" s="53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0"/>
      <c r="AJ8" s="44"/>
      <c r="AK8" s="44"/>
      <c r="AL8" s="44"/>
    </row>
    <row r="9" spans="1:38" ht="13.5" customHeight="1" x14ac:dyDescent="0.25">
      <c r="A9" s="9"/>
      <c r="B9" s="13" t="s">
        <v>142</v>
      </c>
      <c r="C9" s="24"/>
      <c r="D9" s="24"/>
      <c r="E9" s="25">
        <f>SUM(E4:E8)</f>
        <v>28.4</v>
      </c>
      <c r="F9" s="24">
        <f>SUM(F4:F8)</f>
        <v>42.22</v>
      </c>
      <c r="G9" s="24">
        <f>SUM(G4:G8)</f>
        <v>111.94999999999999</v>
      </c>
      <c r="H9" s="24">
        <f>SUM(H4:H8)</f>
        <v>886.65000000000009</v>
      </c>
      <c r="I9" s="24">
        <f>SUM(I4:I8)</f>
        <v>2.6</v>
      </c>
      <c r="J9" s="24"/>
      <c r="K9" s="6"/>
      <c r="L9" s="37"/>
      <c r="M9" s="45"/>
      <c r="N9" s="46"/>
      <c r="O9" s="45"/>
      <c r="P9" s="45"/>
      <c r="Q9" s="45"/>
      <c r="R9" s="45"/>
      <c r="S9" s="45"/>
      <c r="T9" s="45"/>
      <c r="U9" s="45"/>
      <c r="V9" s="54"/>
      <c r="W9" s="47"/>
      <c r="X9" s="45"/>
      <c r="Y9" s="45"/>
      <c r="Z9" s="44"/>
      <c r="AA9" s="44"/>
      <c r="AB9" s="44"/>
      <c r="AC9" s="44"/>
      <c r="AD9" s="44"/>
      <c r="AE9" s="44"/>
      <c r="AF9" s="44"/>
      <c r="AG9" s="44"/>
      <c r="AH9" s="44"/>
      <c r="AI9" s="47"/>
      <c r="AJ9" s="45"/>
      <c r="AK9" s="46"/>
      <c r="AL9" s="45"/>
    </row>
    <row r="10" spans="1:38" ht="13.5" customHeight="1" x14ac:dyDescent="0.25">
      <c r="A10" s="3" t="s">
        <v>156</v>
      </c>
      <c r="B10" s="13" t="s">
        <v>78</v>
      </c>
      <c r="C10" s="14">
        <v>200</v>
      </c>
      <c r="D10" s="14">
        <v>250</v>
      </c>
      <c r="E10" s="14">
        <v>0.8</v>
      </c>
      <c r="F10" s="14">
        <v>0.8</v>
      </c>
      <c r="G10" s="14">
        <v>19.600000000000001</v>
      </c>
      <c r="H10" s="14">
        <v>94</v>
      </c>
      <c r="I10" s="14"/>
      <c r="J10" s="15" t="s">
        <v>134</v>
      </c>
      <c r="K10" s="2" t="s">
        <v>135</v>
      </c>
      <c r="L10" s="37"/>
      <c r="M10" s="45"/>
      <c r="N10" s="45"/>
      <c r="O10" s="45"/>
      <c r="P10" s="45"/>
      <c r="Q10" s="45"/>
      <c r="R10" s="45">
        <f>0.25*38</f>
        <v>9.5</v>
      </c>
      <c r="S10" s="45"/>
      <c r="T10" s="45"/>
      <c r="U10" s="45"/>
      <c r="V10" s="54"/>
      <c r="W10" s="47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5"/>
      <c r="AK10" s="45"/>
      <c r="AL10" s="45"/>
    </row>
    <row r="11" spans="1:38" ht="22.5" customHeight="1" x14ac:dyDescent="0.25">
      <c r="A11" s="9" t="s">
        <v>113</v>
      </c>
      <c r="B11" s="7" t="s">
        <v>143</v>
      </c>
      <c r="C11" s="8">
        <v>100</v>
      </c>
      <c r="D11" s="8">
        <v>100</v>
      </c>
      <c r="E11" s="8">
        <v>2.6</v>
      </c>
      <c r="F11" s="8">
        <v>5</v>
      </c>
      <c r="G11" s="8">
        <v>3.13</v>
      </c>
      <c r="H11" s="8">
        <v>69.33</v>
      </c>
      <c r="I11" s="8">
        <v>15.87</v>
      </c>
      <c r="J11" s="8">
        <v>45</v>
      </c>
      <c r="K11" s="2" t="s">
        <v>65</v>
      </c>
      <c r="L11" s="37"/>
      <c r="M11" s="45"/>
      <c r="N11" s="45"/>
      <c r="O11" s="45"/>
      <c r="P11" s="45"/>
      <c r="Q11" s="45"/>
      <c r="R11" s="45"/>
      <c r="S11" s="45"/>
      <c r="T11" s="45">
        <v>0.5</v>
      </c>
      <c r="U11" s="52">
        <v>5</v>
      </c>
      <c r="V11" s="55"/>
      <c r="W11" s="51">
        <v>0.3</v>
      </c>
      <c r="X11" s="45">
        <v>0.2</v>
      </c>
      <c r="Y11" s="52">
        <v>2</v>
      </c>
      <c r="Z11" s="44">
        <v>0.5</v>
      </c>
      <c r="AA11" s="44"/>
      <c r="AB11" s="44">
        <v>3</v>
      </c>
      <c r="AC11" s="44"/>
      <c r="AD11" s="44"/>
      <c r="AE11" s="44"/>
      <c r="AF11" s="44"/>
      <c r="AG11" s="44"/>
      <c r="AH11" s="44"/>
      <c r="AI11" s="47"/>
      <c r="AJ11" s="45"/>
      <c r="AK11" s="45"/>
      <c r="AL11" s="45"/>
    </row>
    <row r="12" spans="1:38" ht="23.25" customHeight="1" x14ac:dyDescent="0.25">
      <c r="A12" s="9"/>
      <c r="B12" s="7" t="s">
        <v>144</v>
      </c>
      <c r="C12" s="8">
        <v>250</v>
      </c>
      <c r="D12" s="8">
        <v>350</v>
      </c>
      <c r="E12" s="8">
        <v>8.33</v>
      </c>
      <c r="F12" s="8">
        <v>12.4</v>
      </c>
      <c r="G12" s="8">
        <v>21.62</v>
      </c>
      <c r="H12" s="8">
        <v>261.36</v>
      </c>
      <c r="I12" s="8">
        <v>16.39</v>
      </c>
      <c r="J12" s="8">
        <v>104</v>
      </c>
      <c r="K12" s="6" t="s">
        <v>145</v>
      </c>
      <c r="L12" s="37"/>
      <c r="M12" s="45"/>
      <c r="N12" s="45"/>
      <c r="O12" s="45"/>
      <c r="P12" s="45"/>
      <c r="Q12" s="45"/>
      <c r="R12" s="45"/>
      <c r="S12" s="45"/>
      <c r="T12" s="45"/>
      <c r="U12" s="52">
        <v>5</v>
      </c>
      <c r="V12" s="55">
        <v>2</v>
      </c>
      <c r="W12" s="51">
        <v>0.2</v>
      </c>
      <c r="X12" s="45">
        <v>0.2</v>
      </c>
      <c r="Y12" s="45"/>
      <c r="Z12" s="44">
        <v>0.5</v>
      </c>
      <c r="AA12" s="44"/>
      <c r="AB12" s="44"/>
      <c r="AC12" s="44">
        <f>0.04*38</f>
        <v>1.52</v>
      </c>
      <c r="AD12" s="44"/>
      <c r="AE12" s="44"/>
      <c r="AF12" s="44"/>
      <c r="AG12" s="44"/>
      <c r="AH12" s="44"/>
      <c r="AI12" s="47"/>
      <c r="AJ12" s="45"/>
      <c r="AK12" s="45"/>
      <c r="AL12" s="45"/>
    </row>
    <row r="13" spans="1:38" ht="11.25" customHeight="1" x14ac:dyDescent="0.25">
      <c r="A13" s="9"/>
      <c r="B13" s="4" t="s">
        <v>146</v>
      </c>
      <c r="C13" s="5">
        <v>90</v>
      </c>
      <c r="D13" s="5">
        <v>100</v>
      </c>
      <c r="E13" s="12">
        <v>10.09</v>
      </c>
      <c r="F13" s="5">
        <v>8.67</v>
      </c>
      <c r="G13" s="5">
        <v>9.25</v>
      </c>
      <c r="H13" s="5">
        <v>155</v>
      </c>
      <c r="I13" s="5">
        <v>0.56000000000000005</v>
      </c>
      <c r="J13" s="5">
        <v>268</v>
      </c>
      <c r="K13" s="2" t="s">
        <v>31</v>
      </c>
      <c r="L13" s="37"/>
      <c r="M13" s="45"/>
      <c r="N13" s="45"/>
      <c r="O13" s="45"/>
      <c r="P13" s="45"/>
      <c r="Q13" s="45"/>
      <c r="R13" s="45"/>
      <c r="S13" s="45"/>
      <c r="T13" s="45"/>
      <c r="U13" s="45"/>
      <c r="V13" s="54"/>
      <c r="W13" s="47"/>
      <c r="X13" s="45"/>
      <c r="Y13" s="45"/>
      <c r="Z13" s="44"/>
      <c r="AA13" s="44"/>
      <c r="AB13" s="44"/>
      <c r="AC13" s="56">
        <v>3</v>
      </c>
      <c r="AD13" s="44">
        <v>8</v>
      </c>
      <c r="AE13" s="44"/>
      <c r="AF13" s="44"/>
      <c r="AG13" s="44"/>
      <c r="AH13" s="44"/>
      <c r="AI13" s="47"/>
      <c r="AJ13" s="45"/>
      <c r="AK13" s="45"/>
      <c r="AL13" s="45"/>
    </row>
    <row r="14" spans="1:38" ht="11.25" customHeight="1" x14ac:dyDescent="0.25">
      <c r="A14" s="9"/>
      <c r="B14" s="4" t="s">
        <v>32</v>
      </c>
      <c r="C14" s="16">
        <v>30</v>
      </c>
      <c r="D14" s="16">
        <v>40</v>
      </c>
      <c r="E14" s="5">
        <v>0.44</v>
      </c>
      <c r="F14" s="5">
        <v>0.8</v>
      </c>
      <c r="G14" s="5">
        <v>2.48</v>
      </c>
      <c r="H14" s="12">
        <v>19.2</v>
      </c>
      <c r="I14" s="5">
        <v>0.28000000000000003</v>
      </c>
      <c r="J14" s="5">
        <v>333</v>
      </c>
      <c r="K14" s="6" t="s">
        <v>33</v>
      </c>
      <c r="L14" s="37"/>
      <c r="M14" s="45"/>
      <c r="N14" s="45"/>
      <c r="O14" s="45"/>
      <c r="P14" s="45"/>
      <c r="Q14" s="45"/>
      <c r="R14" s="45"/>
      <c r="S14" s="45"/>
      <c r="T14" s="45"/>
      <c r="U14" s="45"/>
      <c r="V14" s="54"/>
      <c r="W14" s="51">
        <v>0.1</v>
      </c>
      <c r="X14" s="45"/>
      <c r="Y14" s="45"/>
      <c r="Z14" s="44">
        <v>0.2</v>
      </c>
      <c r="AA14" s="44"/>
      <c r="AB14" s="44"/>
      <c r="AC14" s="44"/>
      <c r="AD14" s="44"/>
      <c r="AE14" s="44"/>
      <c r="AF14" s="44"/>
      <c r="AG14" s="44"/>
      <c r="AH14" s="44"/>
      <c r="AI14" s="47"/>
      <c r="AJ14" s="45"/>
      <c r="AK14" s="45"/>
      <c r="AL14" s="45"/>
    </row>
    <row r="15" spans="1:38" ht="11.25" customHeight="1" x14ac:dyDescent="0.25">
      <c r="A15" s="9"/>
      <c r="B15" s="4" t="s">
        <v>123</v>
      </c>
      <c r="C15" s="5"/>
      <c r="D15" s="5">
        <v>180</v>
      </c>
      <c r="E15" s="5">
        <v>9.31</v>
      </c>
      <c r="F15" s="5">
        <v>10.72</v>
      </c>
      <c r="G15" s="5">
        <v>45.72</v>
      </c>
      <c r="H15" s="5">
        <v>210</v>
      </c>
      <c r="I15" s="5">
        <v>0</v>
      </c>
      <c r="J15" s="5">
        <v>0.30299999999999999</v>
      </c>
      <c r="K15" s="2" t="s">
        <v>34</v>
      </c>
      <c r="L15" s="37"/>
      <c r="M15" s="45"/>
      <c r="N15" s="45"/>
      <c r="O15" s="45"/>
      <c r="P15" s="45"/>
      <c r="Q15" s="45"/>
      <c r="R15" s="45"/>
      <c r="S15" s="45"/>
      <c r="T15" s="45"/>
      <c r="U15" s="45"/>
      <c r="V15" s="54"/>
      <c r="W15" s="51">
        <v>0.3</v>
      </c>
      <c r="X15" s="45"/>
      <c r="Y15" s="45"/>
      <c r="Z15" s="44"/>
      <c r="AA15" s="44"/>
      <c r="AB15" s="44"/>
      <c r="AC15" s="44"/>
      <c r="AD15" s="44"/>
      <c r="AE15" s="44">
        <v>2.2999999999999998</v>
      </c>
      <c r="AF15" s="44"/>
      <c r="AG15" s="44"/>
      <c r="AH15" s="44"/>
      <c r="AI15" s="47"/>
      <c r="AJ15" s="45"/>
      <c r="AK15" s="45"/>
      <c r="AL15" s="45"/>
    </row>
    <row r="16" spans="1:38" ht="11.25" customHeight="1" x14ac:dyDescent="0.25">
      <c r="A16" s="9"/>
      <c r="B16" s="4" t="s">
        <v>133</v>
      </c>
      <c r="C16" s="5">
        <v>200</v>
      </c>
      <c r="D16" s="5">
        <v>200</v>
      </c>
      <c r="E16" s="5">
        <v>1.2</v>
      </c>
      <c r="F16" s="5">
        <v>0</v>
      </c>
      <c r="G16" s="5">
        <v>27.6</v>
      </c>
      <c r="H16" s="5">
        <v>111</v>
      </c>
      <c r="I16" s="5">
        <v>0.92</v>
      </c>
      <c r="J16" s="5">
        <v>350</v>
      </c>
      <c r="K16" s="6" t="s">
        <v>35</v>
      </c>
      <c r="L16" s="37"/>
      <c r="M16" s="45"/>
      <c r="N16" s="45"/>
      <c r="O16" s="45"/>
      <c r="P16" s="45"/>
      <c r="Q16" s="45"/>
      <c r="R16" s="45"/>
      <c r="S16" s="45"/>
      <c r="T16" s="45"/>
      <c r="U16" s="45"/>
      <c r="V16" s="54"/>
      <c r="W16" s="47"/>
      <c r="X16" s="45"/>
      <c r="Y16" s="45"/>
      <c r="Z16" s="44"/>
      <c r="AA16" s="44"/>
      <c r="AB16" s="44"/>
      <c r="AC16" s="44"/>
      <c r="AD16" s="44"/>
      <c r="AE16" s="44"/>
      <c r="AF16" s="44">
        <v>4</v>
      </c>
      <c r="AG16" s="44"/>
      <c r="AH16" s="44"/>
      <c r="AI16" s="47"/>
      <c r="AJ16" s="45"/>
      <c r="AK16" s="45"/>
      <c r="AL16" s="45"/>
    </row>
    <row r="17" spans="1:38" ht="11.25" customHeight="1" x14ac:dyDescent="0.25">
      <c r="A17" s="9"/>
      <c r="B17" s="4" t="s">
        <v>36</v>
      </c>
      <c r="C17" s="5">
        <v>80</v>
      </c>
      <c r="D17" s="5">
        <v>120</v>
      </c>
      <c r="E17" s="5">
        <v>8</v>
      </c>
      <c r="F17" s="5">
        <v>1</v>
      </c>
      <c r="G17" s="5">
        <v>40</v>
      </c>
      <c r="H17" s="5">
        <v>188</v>
      </c>
      <c r="I17" s="17"/>
      <c r="J17" s="5" t="s">
        <v>37</v>
      </c>
      <c r="K17" s="2" t="s">
        <v>38</v>
      </c>
      <c r="L17" s="37"/>
      <c r="M17" s="45"/>
      <c r="N17" s="45"/>
      <c r="O17" s="45"/>
      <c r="P17" s="45"/>
      <c r="Q17" s="45">
        <v>6</v>
      </c>
      <c r="R17" s="45"/>
      <c r="S17" s="45"/>
      <c r="T17" s="45"/>
      <c r="U17" s="45"/>
      <c r="V17" s="54"/>
      <c r="W17" s="47"/>
      <c r="X17" s="45"/>
      <c r="Y17" s="45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5"/>
      <c r="AK17" s="45"/>
      <c r="AL17" s="45"/>
    </row>
    <row r="18" spans="1:38" ht="11.25" customHeight="1" x14ac:dyDescent="0.25">
      <c r="A18" s="9"/>
      <c r="B18" s="13" t="s">
        <v>147</v>
      </c>
      <c r="C18" s="24"/>
      <c r="D18" s="24"/>
      <c r="E18" s="24">
        <f>SUM(E12:E17)</f>
        <v>37.370000000000005</v>
      </c>
      <c r="F18" s="24">
        <f>SUM(F12:F17)</f>
        <v>33.590000000000003</v>
      </c>
      <c r="G18" s="24">
        <f>SUM(G12:G17)</f>
        <v>146.66999999999999</v>
      </c>
      <c r="H18" s="24">
        <f>SUM(H12:H17)</f>
        <v>944.56</v>
      </c>
      <c r="I18" s="24">
        <f>SUM(I12:I17)</f>
        <v>18.150000000000002</v>
      </c>
      <c r="J18" s="24"/>
      <c r="K18" s="6"/>
      <c r="L18" s="37"/>
      <c r="M18" s="45"/>
      <c r="N18" s="45"/>
      <c r="O18" s="45"/>
      <c r="P18" s="45"/>
      <c r="Q18" s="45"/>
      <c r="R18" s="45"/>
      <c r="S18" s="45"/>
      <c r="T18" s="45"/>
      <c r="U18" s="45"/>
      <c r="V18" s="54"/>
      <c r="W18" s="47"/>
      <c r="X18" s="45"/>
      <c r="Y18" s="45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5"/>
      <c r="AK18" s="45"/>
      <c r="AL18" s="45"/>
    </row>
    <row r="19" spans="1:38" ht="11.25" customHeight="1" x14ac:dyDescent="0.25">
      <c r="A19" s="9" t="s">
        <v>122</v>
      </c>
      <c r="B19" s="7" t="s">
        <v>169</v>
      </c>
      <c r="C19" s="8">
        <v>90</v>
      </c>
      <c r="D19" s="8">
        <v>90</v>
      </c>
      <c r="E19" s="8">
        <v>10</v>
      </c>
      <c r="F19" s="8">
        <v>15</v>
      </c>
      <c r="G19" s="8">
        <v>95</v>
      </c>
      <c r="H19" s="8">
        <v>271</v>
      </c>
      <c r="I19" s="8">
        <v>0.6</v>
      </c>
      <c r="J19" s="8">
        <v>112</v>
      </c>
      <c r="K19" s="2" t="s">
        <v>102</v>
      </c>
      <c r="L19" s="38">
        <v>0.2</v>
      </c>
      <c r="M19" s="45"/>
      <c r="N19" s="45"/>
      <c r="O19" s="45"/>
      <c r="P19" s="45">
        <v>4</v>
      </c>
      <c r="Q19" s="45"/>
      <c r="R19" s="45"/>
      <c r="S19" s="45"/>
      <c r="T19" s="45"/>
      <c r="U19" s="45"/>
      <c r="V19" s="54"/>
      <c r="W19" s="48"/>
      <c r="X19" s="45"/>
      <c r="Y19" s="45"/>
      <c r="Z19" s="44">
        <v>0.1</v>
      </c>
      <c r="AA19" s="44">
        <v>0.2</v>
      </c>
      <c r="AB19" s="44"/>
      <c r="AC19" s="44"/>
      <c r="AD19" s="44">
        <v>42</v>
      </c>
      <c r="AE19" s="44"/>
      <c r="AF19" s="44"/>
      <c r="AG19" s="44">
        <v>3.8</v>
      </c>
      <c r="AH19" s="44">
        <v>1</v>
      </c>
      <c r="AI19" s="48"/>
      <c r="AJ19" s="45"/>
      <c r="AK19" s="45"/>
      <c r="AL19" s="45"/>
    </row>
    <row r="20" spans="1:38" ht="11.25" customHeight="1" x14ac:dyDescent="0.25">
      <c r="A20" s="9"/>
      <c r="B20" s="7" t="s">
        <v>157</v>
      </c>
      <c r="C20" s="8">
        <v>200</v>
      </c>
      <c r="D20" s="8">
        <v>200</v>
      </c>
      <c r="E20" s="8">
        <v>0</v>
      </c>
      <c r="F20" s="8">
        <v>0</v>
      </c>
      <c r="G20" s="8">
        <v>13</v>
      </c>
      <c r="H20" s="8">
        <v>49.8</v>
      </c>
      <c r="I20" s="8">
        <v>0.69</v>
      </c>
      <c r="J20" s="8">
        <v>135</v>
      </c>
      <c r="K20" s="6" t="s">
        <v>174</v>
      </c>
      <c r="L20" s="37"/>
      <c r="M20" s="45"/>
      <c r="N20" s="45"/>
      <c r="O20" s="45"/>
      <c r="P20" s="45"/>
      <c r="Q20" s="45"/>
      <c r="R20" s="45"/>
      <c r="S20" s="45"/>
      <c r="T20" s="45"/>
      <c r="U20" s="45"/>
      <c r="V20" s="54"/>
      <c r="W20" s="47"/>
      <c r="X20" s="45"/>
      <c r="Y20" s="45"/>
      <c r="Z20" s="44"/>
      <c r="AA20" s="44"/>
      <c r="AB20" s="44"/>
      <c r="AC20" s="44"/>
      <c r="AD20" s="44"/>
      <c r="AE20" s="44"/>
      <c r="AF20" s="44"/>
      <c r="AG20" s="44"/>
      <c r="AH20" s="44"/>
      <c r="AI20" s="47">
        <f>0.2*38</f>
        <v>7.6000000000000005</v>
      </c>
      <c r="AJ20" s="45"/>
      <c r="AK20" s="45"/>
      <c r="AL20" s="45"/>
    </row>
    <row r="21" spans="1:38" ht="11.25" customHeight="1" x14ac:dyDescent="0.25">
      <c r="A21" s="9"/>
      <c r="B21" s="13" t="s">
        <v>43</v>
      </c>
      <c r="C21" s="24"/>
      <c r="D21" s="24"/>
      <c r="E21" s="25">
        <f>SUM(E19:E20)</f>
        <v>10</v>
      </c>
      <c r="F21" s="24">
        <f>SUM(F19:F20)</f>
        <v>15</v>
      </c>
      <c r="G21" s="24">
        <f>SUM(G19:G20)</f>
        <v>108</v>
      </c>
      <c r="H21" s="24">
        <f>SUM(H19:H20)</f>
        <v>320.8</v>
      </c>
      <c r="I21" s="24"/>
      <c r="J21" s="24"/>
      <c r="K21" s="6"/>
      <c r="L21" s="37"/>
      <c r="M21" s="45"/>
      <c r="N21" s="45"/>
      <c r="O21" s="45"/>
      <c r="P21" s="45"/>
      <c r="Q21" s="45"/>
      <c r="R21" s="45"/>
      <c r="S21" s="45"/>
      <c r="T21" s="45"/>
      <c r="U21" s="45"/>
      <c r="V21" s="54"/>
      <c r="W21" s="47"/>
      <c r="X21" s="45"/>
      <c r="Y21" s="45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5"/>
      <c r="AK21" s="45"/>
      <c r="AL21" s="45"/>
    </row>
    <row r="22" spans="1:38" ht="11.25" customHeight="1" x14ac:dyDescent="0.25">
      <c r="A22" s="9" t="s">
        <v>103</v>
      </c>
      <c r="B22" s="4" t="s">
        <v>163</v>
      </c>
      <c r="C22" s="8">
        <v>110</v>
      </c>
      <c r="D22" s="8">
        <v>120</v>
      </c>
      <c r="E22" s="8">
        <v>12.83</v>
      </c>
      <c r="F22" s="8">
        <v>20.3</v>
      </c>
      <c r="G22" s="26">
        <v>4.72</v>
      </c>
      <c r="H22" s="8">
        <v>218</v>
      </c>
      <c r="I22" s="8">
        <v>2.64</v>
      </c>
      <c r="J22" s="8">
        <v>210</v>
      </c>
      <c r="K22" s="6" t="s">
        <v>180</v>
      </c>
      <c r="L22" s="37"/>
      <c r="M22" s="45"/>
      <c r="N22" s="45"/>
      <c r="O22" s="45"/>
      <c r="P22" s="45">
        <v>1</v>
      </c>
      <c r="Q22" s="45"/>
      <c r="R22" s="45"/>
      <c r="S22" s="45"/>
      <c r="T22" s="45"/>
      <c r="U22" s="45"/>
      <c r="V22" s="54"/>
      <c r="W22" s="47"/>
      <c r="X22" s="45"/>
      <c r="Y22" s="45"/>
      <c r="Z22" s="44">
        <v>0.2</v>
      </c>
      <c r="AA22" s="44"/>
      <c r="AB22" s="44"/>
      <c r="AC22" s="44"/>
      <c r="AD22" s="44"/>
      <c r="AE22" s="44"/>
      <c r="AF22" s="44"/>
      <c r="AG22" s="44"/>
      <c r="AH22" s="44"/>
      <c r="AI22" s="47"/>
      <c r="AJ22" s="45">
        <f>0.13*38</f>
        <v>4.9400000000000004</v>
      </c>
      <c r="AK22" s="45"/>
      <c r="AL22" s="45"/>
    </row>
    <row r="23" spans="1:38" ht="11.25" customHeight="1" x14ac:dyDescent="0.25">
      <c r="A23" s="9"/>
      <c r="B23" s="4" t="s">
        <v>81</v>
      </c>
      <c r="C23" s="8">
        <v>220</v>
      </c>
      <c r="D23" s="8">
        <v>250</v>
      </c>
      <c r="E23" s="8">
        <v>5</v>
      </c>
      <c r="F23" s="8">
        <v>8.3000000000000007</v>
      </c>
      <c r="G23" s="8">
        <v>23</v>
      </c>
      <c r="H23" s="8">
        <v>188</v>
      </c>
      <c r="I23" s="8">
        <v>42.6</v>
      </c>
      <c r="J23" s="8">
        <v>139</v>
      </c>
      <c r="K23" s="2" t="s">
        <v>82</v>
      </c>
      <c r="L23" s="43">
        <v>0.19</v>
      </c>
      <c r="M23" s="45"/>
      <c r="N23" s="45"/>
      <c r="O23" s="45"/>
      <c r="P23" s="45"/>
      <c r="Q23" s="45"/>
      <c r="R23" s="45"/>
      <c r="S23" s="45"/>
      <c r="T23" s="45"/>
      <c r="U23" s="52">
        <v>15</v>
      </c>
      <c r="V23" s="54"/>
      <c r="W23" s="51">
        <v>0.2</v>
      </c>
      <c r="X23" s="45">
        <v>0.2</v>
      </c>
      <c r="Y23" s="45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5"/>
      <c r="AK23" s="45"/>
      <c r="AL23" s="45"/>
    </row>
    <row r="24" spans="1:38" ht="11.25" customHeight="1" x14ac:dyDescent="0.25">
      <c r="A24" s="9"/>
      <c r="B24" s="7" t="s">
        <v>157</v>
      </c>
      <c r="C24" s="8">
        <v>200</v>
      </c>
      <c r="D24" s="8">
        <v>220</v>
      </c>
      <c r="E24" s="5">
        <v>0</v>
      </c>
      <c r="F24" s="5">
        <v>0</v>
      </c>
      <c r="G24" s="5">
        <v>14.97</v>
      </c>
      <c r="H24" s="5">
        <v>57</v>
      </c>
      <c r="I24" s="5">
        <v>0</v>
      </c>
      <c r="J24" s="5">
        <v>375</v>
      </c>
      <c r="K24" s="6" t="s">
        <v>183</v>
      </c>
      <c r="L24" s="37"/>
      <c r="M24" s="45"/>
      <c r="N24" s="45"/>
      <c r="O24" s="45"/>
      <c r="P24" s="45"/>
      <c r="Q24" s="45"/>
      <c r="R24" s="45"/>
      <c r="S24" s="45">
        <v>0.76</v>
      </c>
      <c r="T24" s="45"/>
      <c r="U24" s="45"/>
      <c r="V24" s="54"/>
      <c r="W24" s="47"/>
      <c r="X24" s="45"/>
      <c r="Y24" s="45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5"/>
      <c r="AK24" s="45">
        <f>0.008*38</f>
        <v>0.30399999999999999</v>
      </c>
      <c r="AL24" s="45"/>
    </row>
    <row r="25" spans="1:38" ht="11.25" customHeight="1" x14ac:dyDescent="0.25">
      <c r="A25" s="9"/>
      <c r="B25" s="4" t="s">
        <v>50</v>
      </c>
      <c r="C25" s="5">
        <v>50</v>
      </c>
      <c r="D25" s="5">
        <v>100</v>
      </c>
      <c r="E25" s="5">
        <v>8</v>
      </c>
      <c r="F25" s="5">
        <v>0.8</v>
      </c>
      <c r="G25" s="5">
        <v>49</v>
      </c>
      <c r="H25" s="5">
        <v>235</v>
      </c>
      <c r="I25" s="5"/>
      <c r="J25" s="12">
        <v>12.4</v>
      </c>
      <c r="K25" s="6" t="s">
        <v>23</v>
      </c>
      <c r="L25" s="37"/>
      <c r="M25" s="45"/>
      <c r="N25" s="45"/>
      <c r="O25" s="45"/>
      <c r="P25" s="45"/>
      <c r="Q25" s="45">
        <v>6</v>
      </c>
      <c r="R25" s="45"/>
      <c r="S25" s="45"/>
      <c r="T25" s="45"/>
      <c r="U25" s="45"/>
      <c r="V25" s="54"/>
      <c r="W25" s="47"/>
      <c r="X25" s="45"/>
      <c r="Y25" s="45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5"/>
      <c r="AK25" s="45"/>
      <c r="AL25" s="45"/>
    </row>
    <row r="26" spans="1:38" ht="11.25" customHeight="1" x14ac:dyDescent="0.25">
      <c r="A26" s="9"/>
      <c r="B26" s="13" t="s">
        <v>51</v>
      </c>
      <c r="C26" s="24"/>
      <c r="D26" s="24"/>
      <c r="E26" s="24">
        <f>SUM(E22:E25)</f>
        <v>25.83</v>
      </c>
      <c r="F26" s="24">
        <f>SUM(F22:F25)</f>
        <v>29.400000000000002</v>
      </c>
      <c r="G26" s="24">
        <f>SUM(G22:G25)</f>
        <v>91.69</v>
      </c>
      <c r="H26" s="24">
        <f>SUM(H22:H25)</f>
        <v>698</v>
      </c>
      <c r="I26" s="24"/>
      <c r="J26" s="24"/>
      <c r="K26" s="2"/>
      <c r="L26" s="37"/>
      <c r="M26" s="45"/>
      <c r="N26" s="45"/>
      <c r="O26" s="45"/>
      <c r="P26" s="45"/>
      <c r="Q26" s="45"/>
      <c r="R26" s="45"/>
      <c r="S26" s="45"/>
      <c r="T26" s="45"/>
      <c r="U26" s="45"/>
      <c r="V26" s="54"/>
      <c r="W26" s="47"/>
      <c r="X26" s="45"/>
      <c r="Y26" s="45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5"/>
      <c r="AK26" s="45"/>
      <c r="AL26" s="45"/>
    </row>
    <row r="27" spans="1:38" ht="11.25" customHeight="1" x14ac:dyDescent="0.25">
      <c r="A27" s="9" t="s">
        <v>52</v>
      </c>
      <c r="B27" s="7" t="s">
        <v>53</v>
      </c>
      <c r="C27" s="8">
        <v>200</v>
      </c>
      <c r="D27" s="8">
        <v>200</v>
      </c>
      <c r="E27" s="8">
        <v>5.8</v>
      </c>
      <c r="F27" s="8">
        <v>6.4</v>
      </c>
      <c r="G27" s="8">
        <v>8</v>
      </c>
      <c r="H27" s="8">
        <v>118</v>
      </c>
      <c r="I27" s="8">
        <v>1.4</v>
      </c>
      <c r="J27" s="8">
        <v>389</v>
      </c>
      <c r="K27" s="6" t="s">
        <v>54</v>
      </c>
      <c r="L27" s="37"/>
      <c r="M27" s="45"/>
      <c r="N27" s="45"/>
      <c r="O27" s="45"/>
      <c r="P27" s="45"/>
      <c r="Q27" s="45"/>
      <c r="R27" s="45"/>
      <c r="S27" s="45"/>
      <c r="T27" s="45"/>
      <c r="U27" s="45"/>
      <c r="V27" s="54"/>
      <c r="W27" s="47"/>
      <c r="X27" s="45"/>
      <c r="Y27" s="45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5"/>
      <c r="AK27" s="45"/>
      <c r="AL27" s="45">
        <f>0.2*38</f>
        <v>7.6000000000000005</v>
      </c>
    </row>
    <row r="28" spans="1:38" ht="11.25" customHeight="1" x14ac:dyDescent="0.25">
      <c r="A28" s="9"/>
      <c r="B28" s="13" t="s">
        <v>87</v>
      </c>
      <c r="C28" s="24"/>
      <c r="D28" s="24"/>
      <c r="E28" s="24">
        <f>SUM(E27)</f>
        <v>5.8</v>
      </c>
      <c r="F28" s="24">
        <f>SUM(F27)</f>
        <v>6.4</v>
      </c>
      <c r="G28" s="24">
        <f>SUM(G27)</f>
        <v>8</v>
      </c>
      <c r="H28" s="24">
        <f>SUM(H27)</f>
        <v>118</v>
      </c>
      <c r="I28" s="24"/>
      <c r="J28" s="24"/>
      <c r="K28" s="2"/>
      <c r="L28" s="37"/>
      <c r="M28" s="45"/>
      <c r="N28" s="45"/>
      <c r="O28" s="45"/>
      <c r="P28" s="45"/>
      <c r="Q28" s="45"/>
      <c r="R28" s="45"/>
      <c r="S28" s="45"/>
      <c r="T28" s="45"/>
      <c r="U28" s="45"/>
      <c r="V28" s="54"/>
      <c r="W28" s="47"/>
      <c r="X28" s="45"/>
      <c r="Y28" s="45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5"/>
      <c r="AK28" s="45"/>
      <c r="AL28" s="45"/>
    </row>
    <row r="29" spans="1:38" ht="11.25" customHeight="1" x14ac:dyDescent="0.25">
      <c r="A29" s="113" t="s">
        <v>148</v>
      </c>
      <c r="B29" s="114"/>
      <c r="C29" s="22"/>
      <c r="D29" s="22"/>
      <c r="E29" s="27">
        <f>E9+E18+E21+E26+E28</f>
        <v>107.4</v>
      </c>
      <c r="F29" s="27">
        <f>F9+F18+F21+F26+F28</f>
        <v>126.61000000000001</v>
      </c>
      <c r="G29" s="27">
        <f>G9+G18+G21+G26+G28</f>
        <v>466.31</v>
      </c>
      <c r="H29" s="27">
        <f>H9+H18+H21+H26+H28</f>
        <v>2968.01</v>
      </c>
      <c r="I29" s="27">
        <f>I9+I18+I21+I26+I28</f>
        <v>20.750000000000004</v>
      </c>
      <c r="J29" s="22"/>
      <c r="K29" s="6"/>
      <c r="L29" s="37"/>
      <c r="M29" s="45"/>
      <c r="N29" s="45"/>
      <c r="O29" s="45"/>
      <c r="P29" s="45"/>
      <c r="Q29" s="45"/>
      <c r="R29" s="45"/>
      <c r="S29" s="45"/>
      <c r="T29" s="45"/>
      <c r="U29" s="45"/>
      <c r="V29" s="54"/>
      <c r="W29" s="47"/>
      <c r="X29" s="45"/>
      <c r="Y29" s="45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5"/>
      <c r="AK29" s="45"/>
      <c r="AL29" s="45"/>
    </row>
    <row r="30" spans="1:38" ht="21" customHeight="1" x14ac:dyDescent="0.25">
      <c r="A30" s="3"/>
      <c r="B30" s="4" t="s">
        <v>57</v>
      </c>
      <c r="C30" s="8"/>
      <c r="D30" s="8"/>
      <c r="E30" s="8">
        <v>1</v>
      </c>
      <c r="F30" s="8">
        <v>1</v>
      </c>
      <c r="G30" s="8">
        <v>4</v>
      </c>
      <c r="H30" s="8"/>
      <c r="I30" s="8"/>
      <c r="J30" s="8"/>
      <c r="K30" s="2"/>
      <c r="L30" s="37"/>
      <c r="M30" s="45"/>
      <c r="N30" s="45"/>
      <c r="O30" s="45"/>
      <c r="P30" s="45"/>
      <c r="Q30" s="45"/>
      <c r="R30" s="45"/>
      <c r="S30" s="45"/>
      <c r="T30" s="45"/>
      <c r="U30" s="45"/>
      <c r="V30" s="54"/>
      <c r="W30" s="47"/>
      <c r="X30" s="45"/>
      <c r="Y30" s="45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5"/>
      <c r="AK30" s="45"/>
      <c r="AL30" s="45"/>
    </row>
    <row r="31" spans="1:38" x14ac:dyDescent="0.25">
      <c r="B31" s="42" t="s">
        <v>213</v>
      </c>
      <c r="C31" s="36"/>
      <c r="D31" s="36"/>
      <c r="E31" s="36"/>
      <c r="F31" s="36"/>
      <c r="G31" s="36"/>
      <c r="H31" s="36"/>
      <c r="I31" s="36"/>
      <c r="J31" s="36"/>
      <c r="K31" s="36"/>
      <c r="L31" s="49">
        <f>SUM(L4:L30)</f>
        <v>0.96</v>
      </c>
      <c r="M31" s="49">
        <f t="shared" ref="M31:AL31" si="0">SUM(M5:M30)</f>
        <v>0.76</v>
      </c>
      <c r="N31" s="49">
        <f t="shared" si="0"/>
        <v>0</v>
      </c>
      <c r="O31" s="49">
        <f t="shared" si="0"/>
        <v>1</v>
      </c>
      <c r="P31" s="49">
        <f t="shared" si="0"/>
        <v>7</v>
      </c>
      <c r="Q31" s="49">
        <f t="shared" si="0"/>
        <v>18</v>
      </c>
      <c r="R31" s="49">
        <f t="shared" si="0"/>
        <v>9.5</v>
      </c>
      <c r="S31" s="49">
        <f t="shared" si="0"/>
        <v>1.71</v>
      </c>
      <c r="T31" s="49">
        <f t="shared" si="0"/>
        <v>0.5</v>
      </c>
      <c r="U31" s="49">
        <f t="shared" si="0"/>
        <v>25</v>
      </c>
      <c r="V31" s="49">
        <f t="shared" si="0"/>
        <v>2</v>
      </c>
      <c r="W31" s="49">
        <f t="shared" si="0"/>
        <v>1.0999999999999999</v>
      </c>
      <c r="X31" s="56">
        <f t="shared" si="0"/>
        <v>0.60000000000000009</v>
      </c>
      <c r="Y31" s="56">
        <f t="shared" si="0"/>
        <v>2</v>
      </c>
      <c r="Z31" s="56">
        <f t="shared" si="0"/>
        <v>1.5</v>
      </c>
      <c r="AA31" s="56">
        <f t="shared" si="0"/>
        <v>0.2</v>
      </c>
      <c r="AB31" s="56">
        <f t="shared" si="0"/>
        <v>3</v>
      </c>
      <c r="AC31" s="56">
        <f t="shared" si="0"/>
        <v>4.5199999999999996</v>
      </c>
      <c r="AD31" s="56">
        <f t="shared" si="0"/>
        <v>50</v>
      </c>
      <c r="AE31" s="56">
        <f t="shared" si="0"/>
        <v>2.2999999999999998</v>
      </c>
      <c r="AF31" s="56">
        <f t="shared" si="0"/>
        <v>4</v>
      </c>
      <c r="AG31" s="56">
        <f t="shared" si="0"/>
        <v>3.8</v>
      </c>
      <c r="AH31" s="56">
        <f t="shared" si="0"/>
        <v>1</v>
      </c>
      <c r="AI31" s="56">
        <f t="shared" si="0"/>
        <v>7.6000000000000005</v>
      </c>
      <c r="AJ31" s="56">
        <f t="shared" si="0"/>
        <v>4.9400000000000004</v>
      </c>
      <c r="AK31" s="56">
        <f t="shared" si="0"/>
        <v>0.30399999999999999</v>
      </c>
      <c r="AL31" s="56">
        <f t="shared" si="0"/>
        <v>7.6000000000000005</v>
      </c>
    </row>
    <row r="32" spans="1:38" x14ac:dyDescent="0.25">
      <c r="B32" s="36" t="s">
        <v>219</v>
      </c>
      <c r="C32" s="36"/>
      <c r="D32" s="36"/>
      <c r="E32" s="36"/>
      <c r="F32" s="36"/>
      <c r="G32" s="36"/>
      <c r="H32" s="36"/>
      <c r="I32" s="36"/>
      <c r="J32" s="36"/>
      <c r="K32" s="36"/>
      <c r="L32" s="42">
        <v>900</v>
      </c>
      <c r="M32" s="42">
        <v>500</v>
      </c>
      <c r="N32" s="42">
        <v>45</v>
      </c>
      <c r="O32" s="42">
        <v>85</v>
      </c>
      <c r="P32" s="42">
        <v>97</v>
      </c>
      <c r="Q32" s="42">
        <v>28</v>
      </c>
      <c r="R32" s="42">
        <v>200</v>
      </c>
      <c r="S32" s="42">
        <v>70</v>
      </c>
      <c r="T32" s="42">
        <v>100</v>
      </c>
      <c r="U32" s="42">
        <v>60</v>
      </c>
      <c r="V32" s="42">
        <v>56</v>
      </c>
      <c r="W32" s="42">
        <v>180</v>
      </c>
      <c r="X32" s="42">
        <v>45</v>
      </c>
      <c r="Y32" s="42">
        <v>75</v>
      </c>
      <c r="Z32" s="42">
        <v>80</v>
      </c>
      <c r="AA32" s="42">
        <v>180</v>
      </c>
      <c r="AB32" s="42">
        <v>95</v>
      </c>
      <c r="AC32" s="42">
        <v>380</v>
      </c>
      <c r="AD32" s="42">
        <v>10</v>
      </c>
      <c r="AE32" s="42">
        <v>140</v>
      </c>
      <c r="AF32" s="42">
        <v>45</v>
      </c>
      <c r="AG32" s="42">
        <v>500</v>
      </c>
      <c r="AH32" s="42">
        <v>200</v>
      </c>
      <c r="AI32" s="42">
        <v>140</v>
      </c>
      <c r="AJ32" s="42">
        <v>380</v>
      </c>
      <c r="AK32" s="42">
        <v>220</v>
      </c>
      <c r="AL32" s="42">
        <v>120</v>
      </c>
    </row>
    <row r="33" spans="2:38" x14ac:dyDescent="0.25">
      <c r="B33" s="36" t="s">
        <v>220</v>
      </c>
      <c r="C33" s="36"/>
      <c r="D33" s="36"/>
      <c r="E33" s="36"/>
      <c r="F33" s="36"/>
      <c r="G33" s="36"/>
      <c r="H33" s="36"/>
      <c r="I33" s="36"/>
      <c r="J33" s="36"/>
      <c r="K33" s="36"/>
      <c r="L33" s="42">
        <f>L31*L32</f>
        <v>864</v>
      </c>
      <c r="M33" s="42">
        <f t="shared" ref="M33:AL33" si="1">M31*M32</f>
        <v>380</v>
      </c>
      <c r="N33" s="42">
        <f t="shared" si="1"/>
        <v>0</v>
      </c>
      <c r="O33" s="42">
        <f t="shared" si="1"/>
        <v>85</v>
      </c>
      <c r="P33" s="42">
        <f t="shared" si="1"/>
        <v>679</v>
      </c>
      <c r="Q33" s="42">
        <f t="shared" si="1"/>
        <v>504</v>
      </c>
      <c r="R33" s="42">
        <f t="shared" si="1"/>
        <v>1900</v>
      </c>
      <c r="S33" s="42">
        <f t="shared" si="1"/>
        <v>119.7</v>
      </c>
      <c r="T33" s="42">
        <f t="shared" si="1"/>
        <v>50</v>
      </c>
      <c r="U33" s="42">
        <f t="shared" si="1"/>
        <v>1500</v>
      </c>
      <c r="V33" s="42">
        <f t="shared" si="1"/>
        <v>112</v>
      </c>
      <c r="W33" s="42">
        <f t="shared" si="1"/>
        <v>197.99999999999997</v>
      </c>
      <c r="X33" s="42">
        <f t="shared" si="1"/>
        <v>27.000000000000004</v>
      </c>
      <c r="Y33" s="42">
        <f t="shared" si="1"/>
        <v>150</v>
      </c>
      <c r="Z33" s="42">
        <f t="shared" si="1"/>
        <v>120</v>
      </c>
      <c r="AA33" s="42">
        <f t="shared" si="1"/>
        <v>36</v>
      </c>
      <c r="AB33" s="42">
        <f t="shared" si="1"/>
        <v>285</v>
      </c>
      <c r="AC33" s="42">
        <f t="shared" si="1"/>
        <v>1717.6</v>
      </c>
      <c r="AD33" s="42">
        <f t="shared" si="1"/>
        <v>500</v>
      </c>
      <c r="AE33" s="42">
        <f t="shared" si="1"/>
        <v>322</v>
      </c>
      <c r="AF33" s="42">
        <f t="shared" si="1"/>
        <v>180</v>
      </c>
      <c r="AG33" s="42">
        <f t="shared" si="1"/>
        <v>1900</v>
      </c>
      <c r="AH33" s="42">
        <f t="shared" si="1"/>
        <v>200</v>
      </c>
      <c r="AI33" s="42">
        <f t="shared" si="1"/>
        <v>1064</v>
      </c>
      <c r="AJ33" s="42">
        <f t="shared" si="1"/>
        <v>1877.2</v>
      </c>
      <c r="AK33" s="42">
        <f t="shared" si="1"/>
        <v>66.88</v>
      </c>
      <c r="AL33" s="42">
        <f t="shared" si="1"/>
        <v>912.00000000000011</v>
      </c>
    </row>
  </sheetData>
  <mergeCells count="30">
    <mergeCell ref="A29:B29"/>
    <mergeCell ref="A1:K1"/>
    <mergeCell ref="E2:G2"/>
    <mergeCell ref="B2:B3"/>
    <mergeCell ref="C2:C3"/>
    <mergeCell ref="D2:D3"/>
    <mergeCell ref="A2:A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A2:AA3"/>
    <mergeCell ref="AB2:AB3"/>
    <mergeCell ref="AC2:AC3"/>
    <mergeCell ref="AD2:AD3"/>
    <mergeCell ref="V2:V3"/>
    <mergeCell ref="W2:W3"/>
    <mergeCell ref="X2:X3"/>
    <mergeCell ref="Y2:Y3"/>
    <mergeCell ref="Z2:Z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topLeftCell="A4" workbookViewId="0">
      <selection activeCell="AO31" sqref="AO31"/>
    </sheetView>
  </sheetViews>
  <sheetFormatPr defaultRowHeight="15" x14ac:dyDescent="0.25"/>
  <cols>
    <col min="1" max="1" width="4" customWidth="1"/>
    <col min="2" max="2" width="27.5703125" customWidth="1"/>
    <col min="3" max="11" width="5.140625" customWidth="1"/>
    <col min="12" max="30" width="4.140625" customWidth="1"/>
    <col min="31" max="32" width="3.5703125" customWidth="1"/>
    <col min="33" max="33" width="4.5703125" customWidth="1"/>
    <col min="34" max="34" width="3.5703125" customWidth="1"/>
    <col min="35" max="36" width="4.140625" customWidth="1"/>
    <col min="37" max="38" width="3.5703125" customWidth="1"/>
  </cols>
  <sheetData>
    <row r="1" spans="1:38" ht="19.5" thickBot="1" x14ac:dyDescent="0.35">
      <c r="A1" s="174" t="s">
        <v>190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38" ht="25.5" customHeight="1" thickTop="1" x14ac:dyDescent="0.25">
      <c r="A2" s="146" t="s">
        <v>224</v>
      </c>
      <c r="B2" s="148" t="s">
        <v>225</v>
      </c>
      <c r="C2" s="150" t="s">
        <v>256</v>
      </c>
      <c r="D2" s="150" t="s">
        <v>257</v>
      </c>
      <c r="E2" s="152" t="s">
        <v>226</v>
      </c>
      <c r="F2" s="153"/>
      <c r="G2" s="153"/>
      <c r="H2" s="154" t="s">
        <v>230</v>
      </c>
      <c r="I2" s="154" t="s">
        <v>231</v>
      </c>
      <c r="J2" s="154" t="s">
        <v>232</v>
      </c>
      <c r="K2" s="156" t="s">
        <v>8</v>
      </c>
      <c r="L2" s="131" t="s">
        <v>234</v>
      </c>
      <c r="M2" s="131" t="s">
        <v>205</v>
      </c>
      <c r="N2" s="131" t="s">
        <v>235</v>
      </c>
      <c r="O2" s="131" t="s">
        <v>236</v>
      </c>
      <c r="P2" s="131" t="s">
        <v>237</v>
      </c>
      <c r="Q2" s="131" t="s">
        <v>238</v>
      </c>
      <c r="R2" s="131" t="s">
        <v>216</v>
      </c>
      <c r="S2" s="131" t="s">
        <v>203</v>
      </c>
      <c r="T2" s="131" t="s">
        <v>202</v>
      </c>
      <c r="U2" s="131" t="s">
        <v>201</v>
      </c>
      <c r="V2" s="131" t="s">
        <v>251</v>
      </c>
      <c r="W2" s="131" t="s">
        <v>239</v>
      </c>
      <c r="X2" s="131" t="s">
        <v>200</v>
      </c>
      <c r="Y2" s="131" t="s">
        <v>240</v>
      </c>
      <c r="Z2" s="131" t="s">
        <v>241</v>
      </c>
      <c r="AA2" s="131" t="s">
        <v>242</v>
      </c>
      <c r="AB2" s="131" t="s">
        <v>243</v>
      </c>
      <c r="AC2" s="131" t="s">
        <v>244</v>
      </c>
      <c r="AD2" s="131" t="s">
        <v>245</v>
      </c>
    </row>
    <row r="3" spans="1:38" ht="30" customHeight="1" x14ac:dyDescent="0.25">
      <c r="A3" s="147"/>
      <c r="B3" s="149"/>
      <c r="C3" s="151"/>
      <c r="D3" s="151"/>
      <c r="E3" s="63" t="s">
        <v>227</v>
      </c>
      <c r="F3" s="63" t="s">
        <v>228</v>
      </c>
      <c r="G3" s="63" t="s">
        <v>229</v>
      </c>
      <c r="H3" s="155"/>
      <c r="I3" s="155"/>
      <c r="J3" s="155"/>
      <c r="K3" s="157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8" ht="11.25" customHeight="1" x14ac:dyDescent="0.25">
      <c r="A4" s="9" t="s">
        <v>141</v>
      </c>
      <c r="B4" s="4" t="s">
        <v>13</v>
      </c>
      <c r="C4" s="5">
        <v>10</v>
      </c>
      <c r="D4" s="5">
        <v>10</v>
      </c>
      <c r="E4" s="5">
        <v>0</v>
      </c>
      <c r="F4" s="5">
        <v>8.1999999999999993</v>
      </c>
      <c r="G4" s="5">
        <v>0.1</v>
      </c>
      <c r="H4" s="8">
        <v>75</v>
      </c>
      <c r="I4" s="5">
        <v>0</v>
      </c>
      <c r="J4" s="5">
        <v>14</v>
      </c>
      <c r="K4" s="2" t="s">
        <v>16</v>
      </c>
      <c r="L4" s="41">
        <v>0.38</v>
      </c>
      <c r="M4" s="44"/>
      <c r="N4" s="44"/>
      <c r="O4" s="44"/>
      <c r="P4" s="44"/>
      <c r="Q4" s="44"/>
      <c r="R4" s="44"/>
      <c r="S4" s="44"/>
      <c r="T4" s="44"/>
      <c r="U4" s="44"/>
      <c r="V4" s="53"/>
      <c r="W4" s="40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0"/>
      <c r="AJ4" s="44"/>
      <c r="AK4" s="44"/>
      <c r="AL4" s="44"/>
    </row>
    <row r="5" spans="1:38" ht="11.25" customHeight="1" x14ac:dyDescent="0.25">
      <c r="A5" s="9"/>
      <c r="B5" s="7" t="s">
        <v>15</v>
      </c>
      <c r="C5" s="8">
        <v>15</v>
      </c>
      <c r="D5" s="8">
        <v>20</v>
      </c>
      <c r="E5" s="8">
        <v>4.6399999999999997</v>
      </c>
      <c r="F5" s="8">
        <v>5.9</v>
      </c>
      <c r="G5" s="8">
        <v>0</v>
      </c>
      <c r="H5" s="8">
        <v>72.8</v>
      </c>
      <c r="I5" s="8">
        <v>0.14000000000000001</v>
      </c>
      <c r="J5" s="8">
        <v>15</v>
      </c>
      <c r="K5" s="2" t="s">
        <v>16</v>
      </c>
      <c r="L5" s="35"/>
      <c r="M5" s="49">
        <v>0.76</v>
      </c>
      <c r="N5" s="44"/>
      <c r="O5" s="44"/>
      <c r="P5" s="44"/>
      <c r="Q5" s="44"/>
      <c r="R5" s="44"/>
      <c r="S5" s="44"/>
      <c r="T5" s="44"/>
      <c r="U5" s="44"/>
      <c r="V5" s="53"/>
      <c r="W5" s="40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0"/>
      <c r="AJ5" s="44"/>
      <c r="AK5" s="44"/>
      <c r="AL5" s="50"/>
    </row>
    <row r="6" spans="1:38" ht="11.25" customHeight="1" x14ac:dyDescent="0.25">
      <c r="A6" s="9"/>
      <c r="B6" s="4" t="s">
        <v>17</v>
      </c>
      <c r="C6" s="10">
        <v>220</v>
      </c>
      <c r="D6" s="8">
        <v>250</v>
      </c>
      <c r="E6" s="11">
        <v>6.5</v>
      </c>
      <c r="F6" s="8">
        <v>10.199999999999999</v>
      </c>
      <c r="G6" s="8">
        <v>38.6</v>
      </c>
      <c r="H6" s="8">
        <v>271.39999999999998</v>
      </c>
      <c r="I6" s="8"/>
      <c r="J6" s="8">
        <v>173</v>
      </c>
      <c r="K6" s="2" t="s">
        <v>94</v>
      </c>
      <c r="L6" s="41">
        <f>0.005*38</f>
        <v>0.19</v>
      </c>
      <c r="M6" s="44"/>
      <c r="N6" s="44">
        <f>0.04*D31</f>
        <v>0</v>
      </c>
      <c r="O6" s="44"/>
      <c r="P6" s="44">
        <v>2</v>
      </c>
      <c r="Q6" s="44"/>
      <c r="R6" s="44"/>
      <c r="S6" s="44">
        <f>0.005*38</f>
        <v>0.19</v>
      </c>
      <c r="T6" s="44"/>
      <c r="U6" s="44"/>
      <c r="V6" s="53"/>
      <c r="W6" s="40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0"/>
      <c r="AJ6" s="44"/>
      <c r="AK6" s="44"/>
      <c r="AL6" s="44"/>
    </row>
    <row r="7" spans="1:38" ht="11.25" customHeight="1" x14ac:dyDescent="0.25">
      <c r="A7" s="9"/>
      <c r="B7" s="4" t="s">
        <v>19</v>
      </c>
      <c r="C7" s="5">
        <v>200</v>
      </c>
      <c r="D7" s="5">
        <v>200</v>
      </c>
      <c r="E7" s="5">
        <v>3.52</v>
      </c>
      <c r="F7" s="5">
        <v>3.72</v>
      </c>
      <c r="G7" s="5">
        <v>25.49</v>
      </c>
      <c r="H7" s="5">
        <v>145.19999999999999</v>
      </c>
      <c r="I7" s="5">
        <v>1.3</v>
      </c>
      <c r="J7" s="5">
        <v>959</v>
      </c>
      <c r="K7" s="6" t="s">
        <v>20</v>
      </c>
      <c r="L7" s="35"/>
      <c r="M7" s="44"/>
      <c r="N7" s="44"/>
      <c r="O7" s="44">
        <v>1</v>
      </c>
      <c r="P7" s="44"/>
      <c r="Q7" s="44"/>
      <c r="R7" s="44"/>
      <c r="S7" s="44">
        <f>0.02*38</f>
        <v>0.76</v>
      </c>
      <c r="T7" s="44"/>
      <c r="U7" s="44"/>
      <c r="V7" s="53"/>
      <c r="W7" s="40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0"/>
      <c r="AJ7" s="44"/>
      <c r="AK7" s="44"/>
      <c r="AL7" s="44"/>
    </row>
    <row r="8" spans="1:38" ht="11.25" customHeight="1" x14ac:dyDescent="0.25">
      <c r="A8" s="9"/>
      <c r="B8" s="4" t="s">
        <v>21</v>
      </c>
      <c r="C8" s="5">
        <v>60</v>
      </c>
      <c r="D8" s="5">
        <v>100</v>
      </c>
      <c r="E8" s="12">
        <v>8</v>
      </c>
      <c r="F8" s="5">
        <v>0.8</v>
      </c>
      <c r="G8" s="5">
        <v>49.2</v>
      </c>
      <c r="H8" s="5">
        <v>235</v>
      </c>
      <c r="I8" s="5"/>
      <c r="J8" s="5" t="s">
        <v>22</v>
      </c>
      <c r="K8" s="2" t="s">
        <v>23</v>
      </c>
      <c r="L8" s="35"/>
      <c r="M8" s="44"/>
      <c r="N8" s="44"/>
      <c r="O8" s="44"/>
      <c r="P8" s="44"/>
      <c r="Q8" s="44">
        <v>6</v>
      </c>
      <c r="R8" s="44"/>
      <c r="S8" s="44"/>
      <c r="T8" s="44"/>
      <c r="U8" s="44"/>
      <c r="V8" s="53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0"/>
      <c r="AJ8" s="44"/>
      <c r="AK8" s="44"/>
      <c r="AL8" s="44"/>
    </row>
    <row r="9" spans="1:38" ht="11.25" customHeight="1" x14ac:dyDescent="0.25">
      <c r="A9" s="9"/>
      <c r="B9" s="33" t="s">
        <v>24</v>
      </c>
      <c r="C9" s="24"/>
      <c r="D9" s="24"/>
      <c r="E9" s="24">
        <f>SUM(E4:E8)</f>
        <v>22.66</v>
      </c>
      <c r="F9" s="24">
        <f>SUM(F4:F8)</f>
        <v>28.819999999999997</v>
      </c>
      <c r="G9" s="24">
        <f>SUM(G4:G8)</f>
        <v>113.39</v>
      </c>
      <c r="H9" s="24">
        <f>SUM(H4:H8)</f>
        <v>799.4</v>
      </c>
      <c r="I9" s="24">
        <f>SUM(I4:I8)</f>
        <v>1.44</v>
      </c>
      <c r="J9" s="24"/>
      <c r="K9" s="6"/>
      <c r="L9" s="37"/>
      <c r="M9" s="45"/>
      <c r="N9" s="46"/>
      <c r="O9" s="45"/>
      <c r="P9" s="45"/>
      <c r="Q9" s="45"/>
      <c r="R9" s="45"/>
      <c r="S9" s="45"/>
      <c r="T9" s="45"/>
      <c r="U9" s="45"/>
      <c r="V9" s="54"/>
      <c r="W9" s="47"/>
      <c r="X9" s="45"/>
      <c r="Y9" s="45"/>
      <c r="Z9" s="44"/>
      <c r="AA9" s="44"/>
      <c r="AB9" s="44"/>
      <c r="AC9" s="44"/>
      <c r="AD9" s="44"/>
      <c r="AE9" s="44"/>
      <c r="AF9" s="44"/>
      <c r="AG9" s="44"/>
      <c r="AH9" s="44"/>
      <c r="AI9" s="47"/>
      <c r="AJ9" s="45"/>
      <c r="AK9" s="46"/>
      <c r="AL9" s="45"/>
    </row>
    <row r="10" spans="1:38" ht="11.25" customHeight="1" x14ac:dyDescent="0.25">
      <c r="A10" s="3" t="s">
        <v>156</v>
      </c>
      <c r="B10" s="13" t="s">
        <v>78</v>
      </c>
      <c r="C10" s="14">
        <v>200</v>
      </c>
      <c r="D10" s="14">
        <v>250</v>
      </c>
      <c r="E10" s="14">
        <v>0.8</v>
      </c>
      <c r="F10" s="14">
        <v>0.8</v>
      </c>
      <c r="G10" s="14">
        <v>19.600000000000001</v>
      </c>
      <c r="H10" s="14">
        <v>94</v>
      </c>
      <c r="I10" s="14"/>
      <c r="J10" s="15" t="s">
        <v>134</v>
      </c>
      <c r="K10" s="2" t="s">
        <v>135</v>
      </c>
      <c r="L10" s="37"/>
      <c r="M10" s="45"/>
      <c r="N10" s="45"/>
      <c r="O10" s="45"/>
      <c r="P10" s="45"/>
      <c r="Q10" s="45"/>
      <c r="R10" s="45">
        <f>0.25*38</f>
        <v>9.5</v>
      </c>
      <c r="S10" s="45"/>
      <c r="T10" s="45"/>
      <c r="U10" s="45"/>
      <c r="V10" s="54"/>
      <c r="W10" s="47"/>
      <c r="X10" s="45"/>
      <c r="Y10" s="45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5"/>
      <c r="AK10" s="45"/>
      <c r="AL10" s="45"/>
    </row>
    <row r="11" spans="1:38" ht="11.25" customHeight="1" x14ac:dyDescent="0.25">
      <c r="A11" s="9" t="s">
        <v>113</v>
      </c>
      <c r="B11" s="4" t="s">
        <v>149</v>
      </c>
      <c r="C11" s="5">
        <v>70</v>
      </c>
      <c r="D11" s="5">
        <v>80</v>
      </c>
      <c r="E11" s="5">
        <v>1.04</v>
      </c>
      <c r="F11" s="12">
        <v>10.07</v>
      </c>
      <c r="G11" s="5">
        <v>8.75</v>
      </c>
      <c r="H11" s="5">
        <v>128</v>
      </c>
      <c r="I11" s="5">
        <v>4</v>
      </c>
      <c r="J11" s="5">
        <v>62</v>
      </c>
      <c r="K11" s="2" t="s">
        <v>150</v>
      </c>
      <c r="L11" s="37"/>
      <c r="M11" s="45"/>
      <c r="N11" s="45"/>
      <c r="O11" s="45"/>
      <c r="P11" s="45"/>
      <c r="Q11" s="45"/>
      <c r="R11" s="45"/>
      <c r="S11" s="45"/>
      <c r="T11" s="45">
        <v>0.5</v>
      </c>
      <c r="U11" s="52">
        <v>5</v>
      </c>
      <c r="V11" s="55"/>
      <c r="W11" s="51">
        <v>0.3</v>
      </c>
      <c r="X11" s="45">
        <v>0.2</v>
      </c>
      <c r="Y11" s="52">
        <v>2</v>
      </c>
      <c r="Z11" s="44">
        <v>0.5</v>
      </c>
      <c r="AA11" s="44"/>
      <c r="AB11" s="44">
        <v>3</v>
      </c>
      <c r="AC11" s="44"/>
      <c r="AD11" s="44"/>
      <c r="AE11" s="44"/>
      <c r="AF11" s="44"/>
      <c r="AG11" s="44"/>
      <c r="AH11" s="44"/>
      <c r="AI11" s="47"/>
      <c r="AJ11" s="45"/>
      <c r="AK11" s="45"/>
      <c r="AL11" s="45"/>
    </row>
    <row r="12" spans="1:38" ht="11.25" customHeight="1" x14ac:dyDescent="0.25">
      <c r="A12" s="9"/>
      <c r="B12" s="32" t="s">
        <v>151</v>
      </c>
      <c r="C12" s="8">
        <v>250</v>
      </c>
      <c r="D12" s="8">
        <v>350</v>
      </c>
      <c r="E12" s="8">
        <v>16.63</v>
      </c>
      <c r="F12" s="8">
        <v>11.03</v>
      </c>
      <c r="G12" s="8">
        <v>24.96</v>
      </c>
      <c r="H12" s="8">
        <v>215.93</v>
      </c>
      <c r="I12" s="8">
        <v>15.03</v>
      </c>
      <c r="J12" s="8">
        <v>98</v>
      </c>
      <c r="K12" s="6" t="s">
        <v>152</v>
      </c>
      <c r="L12" s="37"/>
      <c r="M12" s="45"/>
      <c r="N12" s="45"/>
      <c r="O12" s="45"/>
      <c r="P12" s="45"/>
      <c r="Q12" s="45"/>
      <c r="R12" s="45"/>
      <c r="S12" s="45"/>
      <c r="T12" s="45"/>
      <c r="U12" s="52">
        <v>5</v>
      </c>
      <c r="V12" s="55">
        <v>2</v>
      </c>
      <c r="W12" s="51">
        <v>0.2</v>
      </c>
      <c r="X12" s="45">
        <v>0.2</v>
      </c>
      <c r="Y12" s="45"/>
      <c r="Z12" s="44">
        <v>0.5</v>
      </c>
      <c r="AA12" s="44"/>
      <c r="AB12" s="44"/>
      <c r="AC12" s="44">
        <f>0.04*38</f>
        <v>1.52</v>
      </c>
      <c r="AD12" s="44"/>
      <c r="AE12" s="44"/>
      <c r="AF12" s="44"/>
      <c r="AG12" s="44"/>
      <c r="AH12" s="44"/>
      <c r="AI12" s="47"/>
      <c r="AJ12" s="45"/>
      <c r="AK12" s="45"/>
      <c r="AL12" s="45"/>
    </row>
    <row r="13" spans="1:38" ht="11.25" customHeight="1" x14ac:dyDescent="0.25">
      <c r="A13" s="9"/>
      <c r="B13" s="7" t="s">
        <v>99</v>
      </c>
      <c r="C13" s="8">
        <v>90</v>
      </c>
      <c r="D13" s="8">
        <v>100</v>
      </c>
      <c r="E13" s="8">
        <v>15.02</v>
      </c>
      <c r="F13" s="8">
        <v>13.25</v>
      </c>
      <c r="G13" s="8">
        <v>4.2</v>
      </c>
      <c r="H13" s="8">
        <v>333</v>
      </c>
      <c r="I13" s="8">
        <v>1.53</v>
      </c>
      <c r="J13" s="8">
        <v>246</v>
      </c>
      <c r="K13" s="2" t="s">
        <v>100</v>
      </c>
      <c r="L13" s="37"/>
      <c r="M13" s="45"/>
      <c r="N13" s="45"/>
      <c r="O13" s="45"/>
      <c r="P13" s="45"/>
      <c r="Q13" s="45"/>
      <c r="R13" s="45"/>
      <c r="S13" s="45"/>
      <c r="T13" s="45"/>
      <c r="U13" s="45"/>
      <c r="V13" s="54"/>
      <c r="W13" s="47"/>
      <c r="X13" s="45"/>
      <c r="Y13" s="45"/>
      <c r="Z13" s="44"/>
      <c r="AA13" s="44"/>
      <c r="AB13" s="44"/>
      <c r="AC13" s="56">
        <v>3</v>
      </c>
      <c r="AD13" s="44">
        <v>8</v>
      </c>
      <c r="AE13" s="44"/>
      <c r="AF13" s="44"/>
      <c r="AG13" s="44"/>
      <c r="AH13" s="44"/>
      <c r="AI13" s="47"/>
      <c r="AJ13" s="45"/>
      <c r="AK13" s="45"/>
      <c r="AL13" s="45"/>
    </row>
    <row r="14" spans="1:38" ht="11.25" customHeight="1" x14ac:dyDescent="0.25">
      <c r="A14" s="9"/>
      <c r="B14" s="7" t="s">
        <v>101</v>
      </c>
      <c r="C14" s="8">
        <v>150</v>
      </c>
      <c r="D14" s="8">
        <v>200</v>
      </c>
      <c r="E14" s="8">
        <v>5.94</v>
      </c>
      <c r="F14" s="8">
        <v>5.8</v>
      </c>
      <c r="G14" s="8">
        <v>42.2</v>
      </c>
      <c r="H14" s="8">
        <v>244.8</v>
      </c>
      <c r="I14" s="8"/>
      <c r="J14" s="8">
        <v>302</v>
      </c>
      <c r="K14" s="2" t="s">
        <v>71</v>
      </c>
      <c r="L14" s="37"/>
      <c r="M14" s="45"/>
      <c r="N14" s="45"/>
      <c r="O14" s="45"/>
      <c r="P14" s="45"/>
      <c r="Q14" s="45"/>
      <c r="R14" s="45"/>
      <c r="S14" s="45"/>
      <c r="T14" s="45"/>
      <c r="U14" s="45"/>
      <c r="V14" s="54"/>
      <c r="W14" s="51">
        <v>0.1</v>
      </c>
      <c r="X14" s="45"/>
      <c r="Y14" s="45"/>
      <c r="Z14" s="44">
        <v>0.2</v>
      </c>
      <c r="AA14" s="44"/>
      <c r="AB14" s="44"/>
      <c r="AC14" s="44"/>
      <c r="AD14" s="44"/>
      <c r="AE14" s="44"/>
      <c r="AF14" s="44"/>
      <c r="AG14" s="44"/>
      <c r="AH14" s="44"/>
      <c r="AI14" s="47"/>
      <c r="AJ14" s="45"/>
      <c r="AK14" s="45"/>
      <c r="AL14" s="45"/>
    </row>
    <row r="15" spans="1:38" ht="11.25" customHeight="1" x14ac:dyDescent="0.25">
      <c r="A15" s="9"/>
      <c r="B15" s="7" t="s">
        <v>170</v>
      </c>
      <c r="C15" s="5">
        <v>200</v>
      </c>
      <c r="D15" s="5">
        <v>200</v>
      </c>
      <c r="E15" s="5">
        <v>0.2</v>
      </c>
      <c r="F15" s="5">
        <v>0.2</v>
      </c>
      <c r="G15" s="5">
        <v>22.3</v>
      </c>
      <c r="H15" s="5">
        <v>110</v>
      </c>
      <c r="I15" s="5" t="s">
        <v>73</v>
      </c>
      <c r="J15" s="5">
        <v>859</v>
      </c>
      <c r="K15" s="2" t="s">
        <v>176</v>
      </c>
      <c r="L15" s="37"/>
      <c r="M15" s="45"/>
      <c r="N15" s="45"/>
      <c r="O15" s="45"/>
      <c r="P15" s="45"/>
      <c r="Q15" s="45"/>
      <c r="R15" s="45"/>
      <c r="S15" s="45"/>
      <c r="T15" s="45"/>
      <c r="U15" s="45"/>
      <c r="V15" s="54"/>
      <c r="W15" s="51">
        <v>0.3</v>
      </c>
      <c r="X15" s="45"/>
      <c r="Y15" s="45"/>
      <c r="Z15" s="44"/>
      <c r="AA15" s="44"/>
      <c r="AB15" s="44"/>
      <c r="AC15" s="44"/>
      <c r="AD15" s="44"/>
      <c r="AE15" s="44">
        <v>2.2999999999999998</v>
      </c>
      <c r="AF15" s="44"/>
      <c r="AG15" s="44"/>
      <c r="AH15" s="44"/>
      <c r="AI15" s="47"/>
      <c r="AJ15" s="45"/>
      <c r="AK15" s="45"/>
      <c r="AL15" s="45"/>
    </row>
    <row r="16" spans="1:38" ht="11.25" customHeight="1" x14ac:dyDescent="0.25">
      <c r="A16" s="9"/>
      <c r="B16" s="4" t="s">
        <v>36</v>
      </c>
      <c r="C16" s="5">
        <v>80</v>
      </c>
      <c r="D16" s="5">
        <v>120</v>
      </c>
      <c r="E16" s="5">
        <v>8</v>
      </c>
      <c r="F16" s="5">
        <v>1</v>
      </c>
      <c r="G16" s="5">
        <v>40</v>
      </c>
      <c r="H16" s="5">
        <v>188</v>
      </c>
      <c r="I16" s="17"/>
      <c r="J16" s="5" t="s">
        <v>37</v>
      </c>
      <c r="K16" s="6" t="s">
        <v>38</v>
      </c>
      <c r="L16" s="37"/>
      <c r="M16" s="45"/>
      <c r="N16" s="45"/>
      <c r="O16" s="45"/>
      <c r="P16" s="45"/>
      <c r="Q16" s="45"/>
      <c r="R16" s="45"/>
      <c r="S16" s="45"/>
      <c r="T16" s="45"/>
      <c r="U16" s="45"/>
      <c r="V16" s="54"/>
      <c r="W16" s="47"/>
      <c r="X16" s="45"/>
      <c r="Y16" s="45"/>
      <c r="Z16" s="44"/>
      <c r="AA16" s="44"/>
      <c r="AB16" s="44"/>
      <c r="AC16" s="44"/>
      <c r="AD16" s="44"/>
      <c r="AE16" s="44"/>
      <c r="AF16" s="44">
        <v>4</v>
      </c>
      <c r="AG16" s="44"/>
      <c r="AH16" s="44"/>
      <c r="AI16" s="47"/>
      <c r="AJ16" s="45"/>
      <c r="AK16" s="45"/>
      <c r="AL16" s="45"/>
    </row>
    <row r="17" spans="1:38" ht="11.25" customHeight="1" x14ac:dyDescent="0.25">
      <c r="A17" s="9"/>
      <c r="B17" s="33" t="s">
        <v>39</v>
      </c>
      <c r="C17" s="24"/>
      <c r="D17" s="24"/>
      <c r="E17" s="24">
        <f>SUM(E11:E16)</f>
        <v>46.83</v>
      </c>
      <c r="F17" s="25">
        <f>SUM(F11:F16)</f>
        <v>41.35</v>
      </c>
      <c r="G17" s="24">
        <f>SUM(G11:G16)</f>
        <v>142.41000000000003</v>
      </c>
      <c r="H17" s="24">
        <f>SUM(H11:H16)</f>
        <v>1219.73</v>
      </c>
      <c r="I17" s="24">
        <f>SUM(I11:I16)</f>
        <v>20.560000000000002</v>
      </c>
      <c r="J17" s="24"/>
      <c r="K17" s="2"/>
      <c r="L17" s="37"/>
      <c r="M17" s="45"/>
      <c r="N17" s="45"/>
      <c r="O17" s="45"/>
      <c r="P17" s="45"/>
      <c r="Q17" s="45">
        <v>6</v>
      </c>
      <c r="R17" s="45"/>
      <c r="S17" s="45"/>
      <c r="T17" s="45"/>
      <c r="U17" s="45"/>
      <c r="V17" s="54"/>
      <c r="W17" s="47"/>
      <c r="X17" s="45"/>
      <c r="Y17" s="45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5"/>
      <c r="AK17" s="45"/>
      <c r="AL17" s="45"/>
    </row>
    <row r="18" spans="1:38" ht="11.25" customHeight="1" x14ac:dyDescent="0.25">
      <c r="A18" s="9" t="s">
        <v>122</v>
      </c>
      <c r="B18" s="7" t="s">
        <v>160</v>
      </c>
      <c r="C18" s="5">
        <v>90</v>
      </c>
      <c r="D18" s="5">
        <v>90</v>
      </c>
      <c r="E18" s="5">
        <v>7.56</v>
      </c>
      <c r="F18" s="5">
        <v>13.4</v>
      </c>
      <c r="G18" s="5">
        <v>62.2</v>
      </c>
      <c r="H18" s="5">
        <v>257.8</v>
      </c>
      <c r="I18" s="5">
        <v>0</v>
      </c>
      <c r="J18" s="5">
        <v>426</v>
      </c>
      <c r="K18" s="2" t="s">
        <v>75</v>
      </c>
      <c r="L18" s="37"/>
      <c r="M18" s="45"/>
      <c r="N18" s="45"/>
      <c r="O18" s="45"/>
      <c r="P18" s="45"/>
      <c r="Q18" s="45"/>
      <c r="R18" s="45"/>
      <c r="S18" s="45"/>
      <c r="T18" s="45"/>
      <c r="U18" s="45"/>
      <c r="V18" s="54"/>
      <c r="W18" s="47"/>
      <c r="X18" s="45"/>
      <c r="Y18" s="45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5"/>
      <c r="AK18" s="45"/>
      <c r="AL18" s="45"/>
    </row>
    <row r="19" spans="1:38" ht="11.25" customHeight="1" x14ac:dyDescent="0.25">
      <c r="A19" s="9"/>
      <c r="B19" s="18" t="s">
        <v>76</v>
      </c>
      <c r="C19" s="8">
        <v>200</v>
      </c>
      <c r="D19" s="8">
        <v>200</v>
      </c>
      <c r="E19" s="8">
        <v>1</v>
      </c>
      <c r="F19" s="8">
        <v>0.2</v>
      </c>
      <c r="G19" s="8">
        <v>20.2</v>
      </c>
      <c r="H19" s="8">
        <v>92</v>
      </c>
      <c r="I19" s="8"/>
      <c r="J19" s="8" t="s">
        <v>22</v>
      </c>
      <c r="K19" s="6" t="s">
        <v>77</v>
      </c>
      <c r="L19" s="38">
        <v>0.2</v>
      </c>
      <c r="M19" s="45"/>
      <c r="N19" s="45"/>
      <c r="O19" s="45"/>
      <c r="P19" s="45">
        <v>4</v>
      </c>
      <c r="Q19" s="45"/>
      <c r="R19" s="45"/>
      <c r="S19" s="45"/>
      <c r="T19" s="45"/>
      <c r="U19" s="45"/>
      <c r="V19" s="54"/>
      <c r="W19" s="48"/>
      <c r="X19" s="45"/>
      <c r="Y19" s="45"/>
      <c r="Z19" s="44">
        <v>0.1</v>
      </c>
      <c r="AA19" s="44">
        <v>0.2</v>
      </c>
      <c r="AB19" s="44"/>
      <c r="AC19" s="44"/>
      <c r="AD19" s="44">
        <v>42</v>
      </c>
      <c r="AE19" s="44"/>
      <c r="AF19" s="44"/>
      <c r="AG19" s="44">
        <v>3.8</v>
      </c>
      <c r="AH19" s="44">
        <v>1</v>
      </c>
      <c r="AI19" s="48"/>
      <c r="AJ19" s="45"/>
      <c r="AK19" s="45"/>
      <c r="AL19" s="45"/>
    </row>
    <row r="20" spans="1:38" ht="11.25" customHeight="1" x14ac:dyDescent="0.25">
      <c r="A20" s="9"/>
      <c r="B20" s="33" t="s">
        <v>43</v>
      </c>
      <c r="C20" s="24"/>
      <c r="D20" s="24"/>
      <c r="E20" s="24">
        <f>SUM(E18:E19)</f>
        <v>8.5599999999999987</v>
      </c>
      <c r="F20" s="24">
        <f>SUM(F18:F19)</f>
        <v>13.6</v>
      </c>
      <c r="G20" s="24">
        <f>SUM(G18:G19)</f>
        <v>82.4</v>
      </c>
      <c r="H20" s="24">
        <f>SUM(H18:H19)</f>
        <v>349.8</v>
      </c>
      <c r="I20" s="24">
        <f>SUM(I18:I19)</f>
        <v>0</v>
      </c>
      <c r="J20" s="24"/>
      <c r="K20" s="2"/>
      <c r="L20" s="37"/>
      <c r="M20" s="45"/>
      <c r="N20" s="45"/>
      <c r="O20" s="45"/>
      <c r="P20" s="45"/>
      <c r="Q20" s="45"/>
      <c r="R20" s="45"/>
      <c r="S20" s="45"/>
      <c r="T20" s="45"/>
      <c r="U20" s="45"/>
      <c r="V20" s="54"/>
      <c r="W20" s="47"/>
      <c r="X20" s="45"/>
      <c r="Y20" s="45"/>
      <c r="Z20" s="44"/>
      <c r="AA20" s="44"/>
      <c r="AB20" s="44"/>
      <c r="AC20" s="44"/>
      <c r="AD20" s="44"/>
      <c r="AE20" s="44"/>
      <c r="AF20" s="44"/>
      <c r="AG20" s="44"/>
      <c r="AH20" s="44"/>
      <c r="AI20" s="47">
        <f>0.2*38</f>
        <v>7.6000000000000005</v>
      </c>
      <c r="AJ20" s="45"/>
      <c r="AK20" s="45"/>
      <c r="AL20" s="45"/>
    </row>
    <row r="21" spans="1:38" ht="11.25" customHeight="1" x14ac:dyDescent="0.25">
      <c r="A21" s="9" t="s">
        <v>103</v>
      </c>
      <c r="B21" s="7" t="s">
        <v>154</v>
      </c>
      <c r="C21" s="8"/>
      <c r="D21" s="8">
        <v>93</v>
      </c>
      <c r="E21" s="8">
        <v>15.45</v>
      </c>
      <c r="F21" s="8">
        <v>16.93</v>
      </c>
      <c r="G21" s="8">
        <v>1.1200000000000001</v>
      </c>
      <c r="H21" s="8">
        <v>199.95</v>
      </c>
      <c r="I21" s="8">
        <v>0</v>
      </c>
      <c r="J21" s="8">
        <v>243</v>
      </c>
      <c r="K21" s="2" t="s">
        <v>181</v>
      </c>
      <c r="L21" s="37"/>
      <c r="M21" s="45"/>
      <c r="N21" s="45"/>
      <c r="O21" s="45"/>
      <c r="P21" s="45"/>
      <c r="Q21" s="45"/>
      <c r="R21" s="45"/>
      <c r="S21" s="45"/>
      <c r="T21" s="45"/>
      <c r="U21" s="45"/>
      <c r="V21" s="54"/>
      <c r="W21" s="47"/>
      <c r="X21" s="45"/>
      <c r="Y21" s="45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5"/>
      <c r="AK21" s="45"/>
      <c r="AL21" s="45"/>
    </row>
    <row r="22" spans="1:38" ht="20.25" customHeight="1" x14ac:dyDescent="0.25">
      <c r="A22" s="9"/>
      <c r="B22" s="7" t="s">
        <v>106</v>
      </c>
      <c r="C22" s="8">
        <v>220</v>
      </c>
      <c r="D22" s="8">
        <v>250</v>
      </c>
      <c r="E22" s="8">
        <v>6.46</v>
      </c>
      <c r="F22" s="8">
        <v>9.5</v>
      </c>
      <c r="G22" s="8">
        <v>36.1</v>
      </c>
      <c r="H22" s="8">
        <v>256.5</v>
      </c>
      <c r="I22" s="8"/>
      <c r="J22" s="8">
        <v>203</v>
      </c>
      <c r="K22" s="6" t="s">
        <v>164</v>
      </c>
      <c r="L22" s="37"/>
      <c r="M22" s="45"/>
      <c r="N22" s="45"/>
      <c r="O22" s="45"/>
      <c r="P22" s="45">
        <v>1</v>
      </c>
      <c r="Q22" s="45"/>
      <c r="R22" s="45"/>
      <c r="S22" s="45"/>
      <c r="T22" s="45"/>
      <c r="U22" s="45"/>
      <c r="V22" s="54"/>
      <c r="W22" s="47"/>
      <c r="X22" s="45"/>
      <c r="Y22" s="45"/>
      <c r="Z22" s="44">
        <v>0.2</v>
      </c>
      <c r="AA22" s="44"/>
      <c r="AB22" s="44"/>
      <c r="AC22" s="44"/>
      <c r="AD22" s="44"/>
      <c r="AE22" s="44"/>
      <c r="AF22" s="44"/>
      <c r="AG22" s="44"/>
      <c r="AH22" s="44"/>
      <c r="AI22" s="47"/>
      <c r="AJ22" s="45">
        <f>0.13*38</f>
        <v>4.9400000000000004</v>
      </c>
      <c r="AK22" s="45"/>
      <c r="AL22" s="45"/>
    </row>
    <row r="23" spans="1:38" ht="14.25" customHeight="1" x14ac:dyDescent="0.25">
      <c r="A23" s="9"/>
      <c r="B23" s="4" t="s">
        <v>48</v>
      </c>
      <c r="C23" s="5">
        <v>200</v>
      </c>
      <c r="D23" s="5">
        <v>200</v>
      </c>
      <c r="E23" s="5">
        <v>0.04</v>
      </c>
      <c r="F23" s="5">
        <v>0</v>
      </c>
      <c r="G23" s="5">
        <v>15.12</v>
      </c>
      <c r="H23" s="5">
        <v>59</v>
      </c>
      <c r="I23" s="5">
        <v>2</v>
      </c>
      <c r="J23" s="5">
        <v>377</v>
      </c>
      <c r="K23" s="2" t="s">
        <v>49</v>
      </c>
      <c r="L23" s="43">
        <v>0.19</v>
      </c>
      <c r="M23" s="45"/>
      <c r="N23" s="45"/>
      <c r="O23" s="45"/>
      <c r="P23" s="45"/>
      <c r="Q23" s="45"/>
      <c r="R23" s="45"/>
      <c r="S23" s="45"/>
      <c r="T23" s="45"/>
      <c r="U23" s="52">
        <v>15</v>
      </c>
      <c r="V23" s="54"/>
      <c r="W23" s="51">
        <v>0.2</v>
      </c>
      <c r="X23" s="45">
        <v>0.2</v>
      </c>
      <c r="Y23" s="45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5"/>
      <c r="AK23" s="45"/>
      <c r="AL23" s="45"/>
    </row>
    <row r="24" spans="1:38" ht="14.25" customHeight="1" x14ac:dyDescent="0.25">
      <c r="A24" s="9"/>
      <c r="B24" s="4" t="s">
        <v>138</v>
      </c>
      <c r="C24" s="5">
        <v>50</v>
      </c>
      <c r="D24" s="5">
        <v>100</v>
      </c>
      <c r="E24" s="5">
        <v>8</v>
      </c>
      <c r="F24" s="5">
        <v>0.8</v>
      </c>
      <c r="G24" s="5">
        <v>49</v>
      </c>
      <c r="H24" s="5">
        <v>235</v>
      </c>
      <c r="I24" s="5"/>
      <c r="J24" s="12">
        <v>12.4</v>
      </c>
      <c r="K24" s="2" t="s">
        <v>23</v>
      </c>
      <c r="L24" s="37"/>
      <c r="M24" s="45"/>
      <c r="N24" s="45"/>
      <c r="O24" s="45"/>
      <c r="P24" s="45"/>
      <c r="Q24" s="45"/>
      <c r="R24" s="45"/>
      <c r="S24" s="45">
        <v>0.76</v>
      </c>
      <c r="T24" s="45"/>
      <c r="U24" s="45"/>
      <c r="V24" s="54"/>
      <c r="W24" s="47"/>
      <c r="X24" s="45"/>
      <c r="Y24" s="45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5"/>
      <c r="AK24" s="45">
        <f>0.008*38</f>
        <v>0.30399999999999999</v>
      </c>
      <c r="AL24" s="45"/>
    </row>
    <row r="25" spans="1:38" ht="14.25" customHeight="1" x14ac:dyDescent="0.25">
      <c r="A25" s="9"/>
      <c r="B25" s="13" t="s">
        <v>51</v>
      </c>
      <c r="C25" s="14"/>
      <c r="D25" s="14"/>
      <c r="E25" s="14">
        <f>SUM(E21:E24)</f>
        <v>29.95</v>
      </c>
      <c r="F25" s="14">
        <f>SUM(F21:F24)</f>
        <v>27.23</v>
      </c>
      <c r="G25" s="14">
        <f>SUM(G21:G24)</f>
        <v>101.34</v>
      </c>
      <c r="H25" s="14">
        <f>SUM(H21:H24)</f>
        <v>750.45</v>
      </c>
      <c r="I25" s="14">
        <f>SUM(I21:I24)</f>
        <v>2</v>
      </c>
      <c r="J25" s="15"/>
      <c r="K25" s="6"/>
      <c r="L25" s="37"/>
      <c r="M25" s="45"/>
      <c r="N25" s="45"/>
      <c r="O25" s="45"/>
      <c r="P25" s="45"/>
      <c r="Q25" s="45">
        <v>6</v>
      </c>
      <c r="R25" s="45"/>
      <c r="S25" s="45"/>
      <c r="T25" s="45"/>
      <c r="U25" s="45"/>
      <c r="V25" s="54"/>
      <c r="W25" s="47"/>
      <c r="X25" s="45"/>
      <c r="Y25" s="45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5"/>
      <c r="AK25" s="45"/>
      <c r="AL25" s="45"/>
    </row>
    <row r="26" spans="1:38" ht="14.25" customHeight="1" x14ac:dyDescent="0.25">
      <c r="A26" s="9" t="s">
        <v>52</v>
      </c>
      <c r="B26" s="7" t="s">
        <v>53</v>
      </c>
      <c r="C26" s="8">
        <v>200</v>
      </c>
      <c r="D26" s="8">
        <v>200</v>
      </c>
      <c r="E26" s="8">
        <v>5.8</v>
      </c>
      <c r="F26" s="8">
        <v>6.4</v>
      </c>
      <c r="G26" s="8">
        <v>8</v>
      </c>
      <c r="H26" s="8">
        <v>118</v>
      </c>
      <c r="I26" s="8">
        <v>1.4</v>
      </c>
      <c r="J26" s="8">
        <v>389</v>
      </c>
      <c r="K26" s="2" t="s">
        <v>54</v>
      </c>
      <c r="L26" s="37"/>
      <c r="M26" s="45"/>
      <c r="N26" s="45"/>
      <c r="O26" s="45"/>
      <c r="P26" s="45"/>
      <c r="Q26" s="45"/>
      <c r="R26" s="45"/>
      <c r="S26" s="45"/>
      <c r="T26" s="45"/>
      <c r="U26" s="45"/>
      <c r="V26" s="54"/>
      <c r="W26" s="47"/>
      <c r="X26" s="45"/>
      <c r="Y26" s="45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5"/>
      <c r="AK26" s="45"/>
      <c r="AL26" s="45"/>
    </row>
    <row r="27" spans="1:38" ht="14.25" customHeight="1" x14ac:dyDescent="0.25">
      <c r="A27" s="9"/>
      <c r="B27" s="13" t="s">
        <v>87</v>
      </c>
      <c r="C27" s="24"/>
      <c r="D27" s="24"/>
      <c r="E27" s="24">
        <f>SUM(E26)</f>
        <v>5.8</v>
      </c>
      <c r="F27" s="24">
        <f>SUM(F26)</f>
        <v>6.4</v>
      </c>
      <c r="G27" s="24">
        <f>SUM(G26)</f>
        <v>8</v>
      </c>
      <c r="H27" s="24">
        <f>SUM(H26)</f>
        <v>118</v>
      </c>
      <c r="I27" s="24"/>
      <c r="J27" s="24"/>
      <c r="K27" s="6"/>
      <c r="L27" s="37"/>
      <c r="M27" s="45"/>
      <c r="N27" s="45"/>
      <c r="O27" s="45"/>
      <c r="P27" s="45"/>
      <c r="Q27" s="45"/>
      <c r="R27" s="45"/>
      <c r="S27" s="45"/>
      <c r="T27" s="45"/>
      <c r="U27" s="45"/>
      <c r="V27" s="54"/>
      <c r="W27" s="47"/>
      <c r="X27" s="45"/>
      <c r="Y27" s="45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5"/>
      <c r="AK27" s="45"/>
      <c r="AL27" s="45">
        <f>0.2*38</f>
        <v>7.6000000000000005</v>
      </c>
    </row>
    <row r="28" spans="1:38" ht="14.25" customHeight="1" x14ac:dyDescent="0.25">
      <c r="A28" s="113" t="s">
        <v>153</v>
      </c>
      <c r="B28" s="114"/>
      <c r="C28" s="22"/>
      <c r="D28" s="22"/>
      <c r="E28" s="22">
        <f>E9+E17+E20+E25+E27</f>
        <v>113.8</v>
      </c>
      <c r="F28" s="22">
        <f>F9+F17+F20+F25+F27</f>
        <v>117.4</v>
      </c>
      <c r="G28" s="22">
        <f>G9+G17+G20+G25+G27</f>
        <v>447.54000000000008</v>
      </c>
      <c r="H28" s="22">
        <f>H9+H17+H20+H25+H27</f>
        <v>3237.38</v>
      </c>
      <c r="I28" s="22">
        <f>I9+I17+I20+I25+I27</f>
        <v>24.000000000000004</v>
      </c>
      <c r="J28" s="22"/>
      <c r="K28" s="2"/>
      <c r="L28" s="37"/>
      <c r="M28" s="45"/>
      <c r="N28" s="45"/>
      <c r="O28" s="45"/>
      <c r="P28" s="45"/>
      <c r="Q28" s="45"/>
      <c r="R28" s="45"/>
      <c r="S28" s="45"/>
      <c r="T28" s="45"/>
      <c r="U28" s="45"/>
      <c r="V28" s="54"/>
      <c r="W28" s="47"/>
      <c r="X28" s="45"/>
      <c r="Y28" s="45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5"/>
      <c r="AK28" s="45"/>
      <c r="AL28" s="45"/>
    </row>
    <row r="29" spans="1:38" ht="14.25" customHeight="1" x14ac:dyDescent="0.25">
      <c r="A29" s="9"/>
      <c r="B29" s="4" t="s">
        <v>57</v>
      </c>
      <c r="C29" s="61"/>
      <c r="D29" s="61"/>
      <c r="E29" s="61">
        <v>1</v>
      </c>
      <c r="F29" s="61">
        <v>1</v>
      </c>
      <c r="G29" s="61">
        <v>4</v>
      </c>
      <c r="H29" s="61"/>
      <c r="I29" s="61"/>
      <c r="J29" s="61"/>
      <c r="K29" s="62"/>
      <c r="L29" s="37"/>
      <c r="M29" s="45"/>
      <c r="N29" s="45"/>
      <c r="O29" s="45"/>
      <c r="P29" s="45"/>
      <c r="Q29" s="45"/>
      <c r="R29" s="45"/>
      <c r="S29" s="45"/>
      <c r="T29" s="45"/>
      <c r="U29" s="45"/>
      <c r="V29" s="54"/>
      <c r="W29" s="47"/>
      <c r="X29" s="45"/>
      <c r="Y29" s="45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5"/>
      <c r="AK29" s="45"/>
      <c r="AL29" s="45"/>
    </row>
    <row r="30" spans="1:38" x14ac:dyDescent="0.25">
      <c r="B30" s="42" t="s">
        <v>213</v>
      </c>
      <c r="C30" s="36"/>
      <c r="D30" s="36"/>
      <c r="E30" s="36"/>
      <c r="F30" s="36"/>
      <c r="G30" s="36"/>
      <c r="H30" s="36"/>
      <c r="I30" s="36"/>
      <c r="J30" s="36"/>
      <c r="K30" s="36"/>
      <c r="L30" s="37"/>
      <c r="M30" s="45"/>
      <c r="N30" s="45"/>
      <c r="O30" s="45"/>
      <c r="P30" s="45"/>
      <c r="Q30" s="45"/>
      <c r="R30" s="45"/>
      <c r="S30" s="45"/>
      <c r="T30" s="45"/>
      <c r="U30" s="45"/>
      <c r="V30" s="54"/>
      <c r="W30" s="47"/>
      <c r="X30" s="45"/>
      <c r="Y30" s="45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5"/>
      <c r="AK30" s="45"/>
      <c r="AL30" s="45"/>
    </row>
    <row r="31" spans="1:38" x14ac:dyDescent="0.25">
      <c r="B31" s="36" t="s">
        <v>219</v>
      </c>
      <c r="C31" s="36"/>
      <c r="D31" s="36"/>
      <c r="E31" s="36"/>
      <c r="F31" s="36"/>
      <c r="G31" s="36"/>
      <c r="H31" s="36"/>
      <c r="I31" s="36"/>
      <c r="J31" s="36"/>
      <c r="K31" s="36"/>
      <c r="L31" s="49">
        <f>SUM(L4:L30)</f>
        <v>0.96</v>
      </c>
      <c r="M31" s="49">
        <f t="shared" ref="M31:AL31" si="0">SUM(M5:M30)</f>
        <v>0.76</v>
      </c>
      <c r="N31" s="49">
        <f t="shared" si="0"/>
        <v>0</v>
      </c>
      <c r="O31" s="49">
        <f t="shared" si="0"/>
        <v>1</v>
      </c>
      <c r="P31" s="49">
        <f t="shared" si="0"/>
        <v>7</v>
      </c>
      <c r="Q31" s="49">
        <f t="shared" si="0"/>
        <v>18</v>
      </c>
      <c r="R31" s="49">
        <f t="shared" si="0"/>
        <v>9.5</v>
      </c>
      <c r="S31" s="49">
        <f t="shared" si="0"/>
        <v>1.71</v>
      </c>
      <c r="T31" s="49">
        <f t="shared" si="0"/>
        <v>0.5</v>
      </c>
      <c r="U31" s="49">
        <f t="shared" si="0"/>
        <v>25</v>
      </c>
      <c r="V31" s="49">
        <f t="shared" si="0"/>
        <v>2</v>
      </c>
      <c r="W31" s="49">
        <f t="shared" si="0"/>
        <v>1.0999999999999999</v>
      </c>
      <c r="X31" s="56">
        <f t="shared" si="0"/>
        <v>0.60000000000000009</v>
      </c>
      <c r="Y31" s="56">
        <f t="shared" si="0"/>
        <v>2</v>
      </c>
      <c r="Z31" s="56">
        <f t="shared" si="0"/>
        <v>1.5</v>
      </c>
      <c r="AA31" s="56">
        <f t="shared" si="0"/>
        <v>0.2</v>
      </c>
      <c r="AB31" s="56">
        <f t="shared" si="0"/>
        <v>3</v>
      </c>
      <c r="AC31" s="56">
        <f t="shared" si="0"/>
        <v>4.5199999999999996</v>
      </c>
      <c r="AD31" s="56">
        <f t="shared" si="0"/>
        <v>50</v>
      </c>
      <c r="AE31" s="56">
        <f t="shared" si="0"/>
        <v>2.2999999999999998</v>
      </c>
      <c r="AF31" s="56">
        <f t="shared" si="0"/>
        <v>4</v>
      </c>
      <c r="AG31" s="56">
        <f t="shared" si="0"/>
        <v>3.8</v>
      </c>
      <c r="AH31" s="56">
        <f t="shared" si="0"/>
        <v>1</v>
      </c>
      <c r="AI31" s="56">
        <f t="shared" si="0"/>
        <v>7.6000000000000005</v>
      </c>
      <c r="AJ31" s="56">
        <f t="shared" si="0"/>
        <v>4.9400000000000004</v>
      </c>
      <c r="AK31" s="56">
        <f t="shared" si="0"/>
        <v>0.30399999999999999</v>
      </c>
      <c r="AL31" s="56">
        <f t="shared" si="0"/>
        <v>7.6000000000000005</v>
      </c>
    </row>
    <row r="32" spans="1:38" x14ac:dyDescent="0.25">
      <c r="B32" s="36" t="s">
        <v>220</v>
      </c>
      <c r="C32" s="36"/>
      <c r="D32" s="36"/>
      <c r="E32" s="36"/>
      <c r="F32" s="36"/>
      <c r="G32" s="36"/>
      <c r="H32" s="36"/>
      <c r="I32" s="36"/>
      <c r="J32" s="36"/>
      <c r="K32" s="36"/>
      <c r="L32" s="42">
        <v>900</v>
      </c>
      <c r="M32" s="42">
        <v>500</v>
      </c>
      <c r="N32" s="42">
        <v>45</v>
      </c>
      <c r="O32" s="42">
        <v>85</v>
      </c>
      <c r="P32" s="42">
        <v>97</v>
      </c>
      <c r="Q32" s="42">
        <v>28</v>
      </c>
      <c r="R32" s="42">
        <v>200</v>
      </c>
      <c r="S32" s="42">
        <v>70</v>
      </c>
      <c r="T32" s="42">
        <v>100</v>
      </c>
      <c r="U32" s="42">
        <v>60</v>
      </c>
      <c r="V32" s="42">
        <v>56</v>
      </c>
      <c r="W32" s="42">
        <v>180</v>
      </c>
      <c r="X32" s="42">
        <v>45</v>
      </c>
      <c r="Y32" s="42">
        <v>75</v>
      </c>
      <c r="Z32" s="42">
        <v>80</v>
      </c>
      <c r="AA32" s="42">
        <v>180</v>
      </c>
      <c r="AB32" s="42">
        <v>95</v>
      </c>
      <c r="AC32" s="42">
        <v>380</v>
      </c>
      <c r="AD32" s="42">
        <v>10</v>
      </c>
      <c r="AE32" s="42">
        <v>140</v>
      </c>
      <c r="AF32" s="42">
        <v>45</v>
      </c>
      <c r="AG32" s="42">
        <v>500</v>
      </c>
      <c r="AH32" s="42">
        <v>200</v>
      </c>
      <c r="AI32" s="42">
        <v>140</v>
      </c>
      <c r="AJ32" s="42">
        <v>380</v>
      </c>
      <c r="AK32" s="42">
        <v>220</v>
      </c>
      <c r="AL32" s="42">
        <v>120</v>
      </c>
    </row>
    <row r="33" spans="12:38" x14ac:dyDescent="0.25">
      <c r="L33" s="42">
        <f>L31*L32</f>
        <v>864</v>
      </c>
      <c r="M33" s="42">
        <f t="shared" ref="M33:AL33" si="1">M31*M32</f>
        <v>380</v>
      </c>
      <c r="N33" s="42">
        <f t="shared" si="1"/>
        <v>0</v>
      </c>
      <c r="O33" s="42">
        <f t="shared" si="1"/>
        <v>85</v>
      </c>
      <c r="P33" s="42">
        <f t="shared" si="1"/>
        <v>679</v>
      </c>
      <c r="Q33" s="42">
        <f t="shared" si="1"/>
        <v>504</v>
      </c>
      <c r="R33" s="42">
        <f t="shared" si="1"/>
        <v>1900</v>
      </c>
      <c r="S33" s="42">
        <f t="shared" si="1"/>
        <v>119.7</v>
      </c>
      <c r="T33" s="42">
        <f t="shared" si="1"/>
        <v>50</v>
      </c>
      <c r="U33" s="42">
        <f t="shared" si="1"/>
        <v>1500</v>
      </c>
      <c r="V33" s="42">
        <f t="shared" si="1"/>
        <v>112</v>
      </c>
      <c r="W33" s="42">
        <f t="shared" si="1"/>
        <v>197.99999999999997</v>
      </c>
      <c r="X33" s="42">
        <f t="shared" si="1"/>
        <v>27.000000000000004</v>
      </c>
      <c r="Y33" s="42">
        <f t="shared" si="1"/>
        <v>150</v>
      </c>
      <c r="Z33" s="42">
        <f t="shared" si="1"/>
        <v>120</v>
      </c>
      <c r="AA33" s="42">
        <f t="shared" si="1"/>
        <v>36</v>
      </c>
      <c r="AB33" s="42">
        <f t="shared" si="1"/>
        <v>285</v>
      </c>
      <c r="AC33" s="42">
        <f t="shared" si="1"/>
        <v>1717.6</v>
      </c>
      <c r="AD33" s="42">
        <f t="shared" si="1"/>
        <v>500</v>
      </c>
      <c r="AE33" s="42">
        <f t="shared" si="1"/>
        <v>322</v>
      </c>
      <c r="AF33" s="42">
        <f t="shared" si="1"/>
        <v>180</v>
      </c>
      <c r="AG33" s="42">
        <f t="shared" si="1"/>
        <v>1900</v>
      </c>
      <c r="AH33" s="42">
        <f t="shared" si="1"/>
        <v>200</v>
      </c>
      <c r="AI33" s="42">
        <f t="shared" si="1"/>
        <v>1064</v>
      </c>
      <c r="AJ33" s="42">
        <f t="shared" si="1"/>
        <v>1877.2</v>
      </c>
      <c r="AK33" s="42">
        <f t="shared" si="1"/>
        <v>66.88</v>
      </c>
      <c r="AL33" s="42">
        <f t="shared" si="1"/>
        <v>912.00000000000011</v>
      </c>
    </row>
  </sheetData>
  <mergeCells count="30">
    <mergeCell ref="A28:B28"/>
    <mergeCell ref="A1:K1"/>
    <mergeCell ref="B2:B3"/>
    <mergeCell ref="C2:C3"/>
    <mergeCell ref="D2:D3"/>
    <mergeCell ref="E2:G2"/>
    <mergeCell ref="A2:A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AA2:AA3"/>
    <mergeCell ref="AB2:AB3"/>
    <mergeCell ref="AC2:AC3"/>
    <mergeCell ref="AD2:AD3"/>
    <mergeCell ref="V2:V3"/>
    <mergeCell ref="W2:W3"/>
    <mergeCell ref="X2:X3"/>
    <mergeCell ref="Y2:Y3"/>
    <mergeCell ref="Z2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1день</vt:lpstr>
      <vt:lpstr>2день</vt:lpstr>
      <vt:lpstr>3день</vt:lpstr>
      <vt:lpstr>4день</vt:lpstr>
      <vt:lpstr>5день</vt:lpstr>
      <vt:lpstr>6день</vt:lpstr>
      <vt:lpstr>7день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2022-02-25T11:23:59Z</dcterms:modified>
</cp:coreProperties>
</file>